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ông khai NS\Năm 2026\CK thực hiện DT\STC thong bao cong khai\"/>
    </mc:Choice>
  </mc:AlternateContent>
  <bookViews>
    <workbookView xWindow="240" yWindow="120" windowWidth="18060" windowHeight="7050"/>
  </bookViews>
  <sheets>
    <sheet name="b54" sheetId="2" r:id="rId1"/>
    <sheet name="B55" sheetId="1" r:id="rId2"/>
    <sheet name="56.1" sheetId="3" r:id="rId3"/>
    <sheet name="56.2" sheetId="4" r:id="rId4"/>
  </sheets>
  <definedNames>
    <definedName name="_xlnm.Print_Area" localSheetId="2">'56.1'!$A$1:$G$28</definedName>
    <definedName name="_xlnm.Print_Area" localSheetId="3">'56.2'!$A$1:$K$11</definedName>
    <definedName name="_xlnm.Print_Area" localSheetId="0">'b54'!$A$1:$H$36</definedName>
    <definedName name="_xlnm.Print_Area" localSheetId="1">'B55'!$A$1:$G$50</definedName>
    <definedName name="_xlnm.Print_Titles" localSheetId="0">'b54'!$7:$8</definedName>
    <definedName name="_xlnm.Print_Titles" localSheetId="1">'B55'!$6:$8</definedName>
  </definedNames>
  <calcPr calcId="152511"/>
</workbook>
</file>

<file path=xl/calcChain.xml><?xml version="1.0" encoding="utf-8"?>
<calcChain xmlns="http://schemas.openxmlformats.org/spreadsheetml/2006/main">
  <c r="A3" i="4" l="1"/>
  <c r="A3" i="3"/>
  <c r="A3" i="1"/>
  <c r="F15" i="3" l="1"/>
  <c r="F14" i="3"/>
  <c r="F20" i="2"/>
  <c r="F21" i="2"/>
  <c r="F18" i="2"/>
  <c r="F10" i="2"/>
  <c r="F12" i="2"/>
  <c r="F34" i="1"/>
  <c r="F9" i="1"/>
  <c r="F12" i="1"/>
  <c r="F13" i="1"/>
  <c r="F14" i="1"/>
  <c r="F15" i="1"/>
  <c r="F17" i="1"/>
  <c r="F20" i="1"/>
  <c r="F21" i="1"/>
  <c r="F22" i="1"/>
  <c r="F25" i="1"/>
  <c r="F26" i="1"/>
  <c r="F27" i="1"/>
  <c r="F28" i="1"/>
  <c r="F29" i="1"/>
  <c r="F32" i="1"/>
  <c r="F35" i="1"/>
  <c r="F36" i="1"/>
  <c r="F37" i="1"/>
  <c r="F38" i="1"/>
  <c r="F40" i="1"/>
  <c r="F41" i="1"/>
  <c r="G10" i="3" l="1"/>
  <c r="G11" i="3"/>
  <c r="G12" i="3"/>
  <c r="G13" i="3"/>
  <c r="G14" i="3"/>
  <c r="G15" i="3"/>
  <c r="G17" i="3"/>
  <c r="G18" i="3"/>
  <c r="G24" i="3"/>
  <c r="G9" i="3"/>
  <c r="G19" i="2"/>
  <c r="G18" i="2"/>
  <c r="G16" i="2"/>
  <c r="G15" i="2"/>
  <c r="G14" i="2"/>
  <c r="G12" i="2"/>
  <c r="G10" i="2"/>
  <c r="G9" i="2"/>
  <c r="E16" i="2"/>
  <c r="F16" i="2" s="1"/>
  <c r="D16" i="2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5" i="1"/>
  <c r="G26" i="1"/>
  <c r="G27" i="1"/>
  <c r="G28" i="1"/>
  <c r="G29" i="1"/>
  <c r="G30" i="1"/>
  <c r="G32" i="1"/>
  <c r="G34" i="1"/>
  <c r="G35" i="1"/>
  <c r="G36" i="1"/>
  <c r="G37" i="1"/>
  <c r="G38" i="1"/>
  <c r="G39" i="1"/>
  <c r="G40" i="1"/>
  <c r="G41" i="1"/>
  <c r="G43" i="1"/>
  <c r="G44" i="1"/>
  <c r="G9" i="1"/>
  <c r="C25" i="3" l="1"/>
  <c r="C10" i="3"/>
  <c r="C9" i="3" l="1"/>
  <c r="C26" i="2"/>
  <c r="C25" i="2" s="1"/>
  <c r="F25" i="2" s="1"/>
  <c r="C19" i="2"/>
  <c r="F19" i="2" s="1"/>
  <c r="C15" i="2"/>
  <c r="F15" i="2" s="1"/>
  <c r="C9" i="2"/>
  <c r="F9" i="2" s="1"/>
  <c r="C14" i="2" l="1"/>
  <c r="F14" i="2" s="1"/>
  <c r="C30" i="1"/>
  <c r="F30" i="1" s="1"/>
  <c r="C16" i="1"/>
  <c r="F16" i="1" s="1"/>
  <c r="C18" i="1"/>
  <c r="F18" i="1" s="1"/>
  <c r="C11" i="1"/>
  <c r="F11" i="1" s="1"/>
  <c r="C47" i="1"/>
  <c r="F47" i="1" s="1"/>
  <c r="C43" i="1"/>
  <c r="C10" i="1" l="1"/>
  <c r="F10" i="1" s="1"/>
</calcChain>
</file>

<file path=xl/sharedStrings.xml><?xml version="1.0" encoding="utf-8"?>
<sst xmlns="http://schemas.openxmlformats.org/spreadsheetml/2006/main" count="271" uniqueCount="142">
  <si>
    <t/>
  </si>
  <si>
    <t>Ước thực hiện</t>
  </si>
  <si>
    <t>STT</t>
  </si>
  <si>
    <t>NỘI DUNG</t>
  </si>
  <si>
    <t>Dự toán</t>
  </si>
  <si>
    <t>Dự toán</t>
  </si>
  <si>
    <t>A</t>
  </si>
  <si>
    <t>B</t>
  </si>
  <si>
    <t>1</t>
  </si>
  <si>
    <t>2</t>
  </si>
  <si>
    <t>3</t>
  </si>
  <si>
    <t>4</t>
  </si>
  <si>
    <t>5</t>
  </si>
  <si>
    <t>TỔNG THU NSNN TRÊN ĐỊA BÀN</t>
  </si>
  <si>
    <t>I</t>
  </si>
  <si>
    <t>Thu nội địa không kể dầu thô</t>
  </si>
  <si>
    <t>Thu từ khu vực doanh nghiệp do Nhà nước giữ vai trò chủ đạo</t>
  </si>
  <si>
    <t>Thu từ khu vực doanh nghiệp có vốn đầu tư nước ngoài</t>
  </si>
  <si>
    <t>Thu từ khu vực kinh tế ngoài quốc doanh</t>
  </si>
  <si>
    <t>Thuế thu nhập cá nhân</t>
  </si>
  <si>
    <t>Thuế bảo vệ môi trường do cơ quan thuế thực hiện</t>
  </si>
  <si>
    <t>6</t>
  </si>
  <si>
    <t>Các loại phí, lệ phí</t>
  </si>
  <si>
    <t>Trđó: Lệ phí trước bạ</t>
  </si>
  <si>
    <t>7</t>
  </si>
  <si>
    <t xml:space="preserve">Các khoản thu về nhà, đất </t>
  </si>
  <si>
    <t>-</t>
  </si>
  <si>
    <t>Thuế sử dụng đất nông nghiệp</t>
  </si>
  <si>
    <t>Thuế sử dụng đất phi nông nghiệp</t>
  </si>
  <si>
    <t xml:space="preserve">Thu tiền cho thuê đất, thuê mặt nước </t>
  </si>
  <si>
    <t>Thu tiền sử dụng đất</t>
  </si>
  <si>
    <t>Thu tiền cho thuê và bán nhà ở thuộc sở hữu nhà nước</t>
  </si>
  <si>
    <t>8</t>
  </si>
  <si>
    <t>Thu từ khai thác, xử lý tài sản công xử lý theo quy định của pháp luật về quản lý, sử dụng tài sản công</t>
  </si>
  <si>
    <t>9</t>
  </si>
  <si>
    <t>Thu từ hoạt động xổ số kiến thiết</t>
  </si>
  <si>
    <t>10</t>
  </si>
  <si>
    <t>Thu tiền cấp quyền khai thác khoáng sản, tài nguyên nước, cấp quyền sử dụng tần số vô tuyến điện, thu tiền sử dụng khu vực biển</t>
  </si>
  <si>
    <t>11</t>
  </si>
  <si>
    <t>Thu tiền cấp quyền khai thác vùng biển</t>
  </si>
  <si>
    <t>12</t>
  </si>
  <si>
    <t>Thu khác ngân sách</t>
  </si>
  <si>
    <t>13</t>
  </si>
  <si>
    <t xml:space="preserve">Thu từ quỹ đất công ích và thu hoa lợi công sản khác </t>
  </si>
  <si>
    <t>14</t>
  </si>
  <si>
    <t>Thu hồi vốn,cổ tức, lợi nhuận, lợi nhuận sau thuế, chênh lệch thu chi của NHNN</t>
  </si>
  <si>
    <t>Thu hồi vốn của Nhà nước tại các tổ chức kinh tế</t>
  </si>
  <si>
    <t>Thu cổ tức, lợi nhuận, lợi nhuậu sau thuế, chênh lệch thu chi của Ngân hàng Nhà nước</t>
  </si>
  <si>
    <t>II</t>
  </si>
  <si>
    <t>Thu về dầu thô</t>
  </si>
  <si>
    <t>III</t>
  </si>
  <si>
    <t>Thuế xuất khẩu</t>
  </si>
  <si>
    <t>Thuế nhập khẩu</t>
  </si>
  <si>
    <t>Thuế tiêu thụ đặc biệt hàng nhập khẩu</t>
  </si>
  <si>
    <t>Thuế giá trị gia tăng hàng nhập khẩu</t>
  </si>
  <si>
    <t>Thuế bổ sung đối với hàng hoá nhập khẩu vào Việt Nam</t>
  </si>
  <si>
    <t>Thuế bảo vệ môi trường hàng nhập khẩu</t>
  </si>
  <si>
    <t>Thu khác</t>
  </si>
  <si>
    <t>IV</t>
  </si>
  <si>
    <t>Thu Viện trợ</t>
  </si>
  <si>
    <t>Hoàn thuế GTGT, thuế TTĐB và các khoản thu khác</t>
  </si>
  <si>
    <t>Hoàn thuế GTGT</t>
  </si>
  <si>
    <t>Thuế TTĐB</t>
  </si>
  <si>
    <t>Hoàn các khoản thu khác</t>
  </si>
  <si>
    <t>C</t>
  </si>
  <si>
    <t>THU NSĐP ĐƯỢC HƯỞNG THEO PHÂN CẤP</t>
  </si>
  <si>
    <t>Từ các khoản thu phân chia giữa NSTW và NSĐP</t>
  </si>
  <si>
    <t>Thuế GTGT (phần NSĐP hưởng 30%)</t>
  </si>
  <si>
    <t>Các khoản thu NSĐP hưởng 100%</t>
  </si>
  <si>
    <t>Đơn vị: triệu Đồng</t>
  </si>
  <si>
    <t>Cùng kỳ 
năm 2025</t>
  </si>
  <si>
    <t xml:space="preserve">Lũy kế </t>
  </si>
  <si>
    <t>4=3/1</t>
  </si>
  <si>
    <t>TỔNG THU NGÂN SÁCH ĐỊA PHƯƠNG</t>
  </si>
  <si>
    <t>Thu NSĐP được hưởng theo phân cấp</t>
  </si>
  <si>
    <t>Các khoản thu phân chia NSĐP theo tỷ lệ %</t>
  </si>
  <si>
    <t>Thu bổ sung từ ngân sách cấp trên</t>
  </si>
  <si>
    <t>Bổ sung cân đối</t>
  </si>
  <si>
    <t>Bổ sung có mục tiêu</t>
  </si>
  <si>
    <t>Thu từ quỹ dự trữ tài chính</t>
  </si>
  <si>
    <t>Thu chuyển nguồn từ năm trước chuyển sang</t>
  </si>
  <si>
    <t>V</t>
  </si>
  <si>
    <t>Thu kết dư</t>
  </si>
  <si>
    <t>TỔNG CHI NSĐP</t>
  </si>
  <si>
    <t>Chi cân đối ngân sách địa phương</t>
  </si>
  <si>
    <t>Chi đầu tư phát triển</t>
  </si>
  <si>
    <t>Chi thường xuyên theo lĩnh vực</t>
  </si>
  <si>
    <t>Chi trả lãi, phí tiền vay</t>
  </si>
  <si>
    <t>Chi viện trợ</t>
  </si>
  <si>
    <t>Chi cho vay</t>
  </si>
  <si>
    <t>Chi bổ sung quỹ dự trữ tài chính</t>
  </si>
  <si>
    <t>Dự phòng NSNN</t>
  </si>
  <si>
    <t>Các nhiệm vụ chi khác</t>
  </si>
  <si>
    <t>Chi từ nguồn bổ sung có mục tiêu từ NSTW cho NSĐP</t>
  </si>
  <si>
    <t>Chi chuyển nguồn sang năm sau</t>
  </si>
  <si>
    <t>Mẫu biểu số 56.2</t>
  </si>
  <si>
    <t>TÌNH HÌNH SỬ DỤNG DỰ PHÒNG NGÂN SÁCH ĐỊA PHƯƠNG, DỰ PHÒNG NGÂN SÁCH TRUNG ƯƠNG BỔ SUNG CÓ MỤC TIÊU CHO ĐỊA PHƯƠNG VÀ QUỸ DỰ TRỮ TÀI CHÍNH</t>
  </si>
  <si>
    <t>Đơn vị: Triệu đồng</t>
  </si>
  <si>
    <t xml:space="preserve"> STT</t>
  </si>
  <si>
    <t>Nội dung</t>
  </si>
  <si>
    <t>Dự phòng ngân sách địa phương</t>
  </si>
  <si>
    <t>Dự phòng ngân sách trung ương bổ sung có mục tiêu cho địa phương</t>
  </si>
  <si>
    <t>Quỹ dự trữ tài chính</t>
  </si>
  <si>
    <t>Dự toán HĐND quyết định</t>
  </si>
  <si>
    <t>Lũy kế đã sử dụng</t>
  </si>
  <si>
    <t>Còn lại</t>
  </si>
  <si>
    <t>Số NSTW bổ sung</t>
  </si>
  <si>
    <t>Số đã phân bổ</t>
  </si>
  <si>
    <t>Số dư đầu năm</t>
  </si>
  <si>
    <t>3=1-2</t>
  </si>
  <si>
    <t>6=4-5</t>
  </si>
  <si>
    <t>9=7-8</t>
  </si>
  <si>
    <t>Tổng số</t>
  </si>
  <si>
    <t>Chi thường xuyên</t>
  </si>
  <si>
    <t>Thu từ hoạt động xuất nhập khẩu</t>
  </si>
  <si>
    <t>TỔNG SỐ</t>
  </si>
  <si>
    <t>CHI CÂN ĐỐI NGÂN SÁCH ĐỊA PHƯƠNG</t>
  </si>
  <si>
    <t>Chi đầu tư phát triển theo ngành, lĩnh vực</t>
  </si>
  <si>
    <t>Chi chương trình mục tiêu quốc gia</t>
  </si>
  <si>
    <t>Trong đó:</t>
  </si>
  <si>
    <t>- Chi giáo dục, đào tạo và dạy nghề</t>
  </si>
  <si>
    <t>- Chi khoa học, công nghệ, đổi mới sáng tạo và chuyển đổi số</t>
  </si>
  <si>
    <t>VI</t>
  </si>
  <si>
    <t>VII</t>
  </si>
  <si>
    <t>Dự phòng ngân sách nhà nước</t>
  </si>
  <si>
    <t>VIII</t>
  </si>
  <si>
    <t>Chi cải cách tiền lương, tinh giản biên chế</t>
  </si>
  <si>
    <t>IX</t>
  </si>
  <si>
    <t>CHI TỪ NGUỒN BỔ SUNG CÓ MỤC TIÊU TỪ NSTW CHO NSĐP</t>
  </si>
  <si>
    <t>Chi đầu tư thực hiện các chương trình, nhiệm vụ, dự án</t>
  </si>
  <si>
    <t>Chi thường xuyên thực hiện các chế độ, chính sách</t>
  </si>
  <si>
    <t>Chi thực hiện các chương trình mục tiêu quốc gia</t>
  </si>
  <si>
    <r>
      <t xml:space="preserve">ƯỚC THỰC HIỆN THU NSNN QUÝ II NĂM 2026
</t>
    </r>
    <r>
      <rPr>
        <i/>
        <sz val="14"/>
        <color rgb="FF000000"/>
        <rFont val="Times New Roman"/>
        <family val="1"/>
      </rPr>
      <t>(Kèm theo Báo cáo số:       /BC-UBND ngày 10/7/2026 của Ủy ban nhân dân tỉnh Hưng Yên)</t>
    </r>
  </si>
  <si>
    <t>Ước quý 2/2016 so (%)</t>
  </si>
  <si>
    <t>Quý II</t>
  </si>
  <si>
    <t>Ước quý II so (%)</t>
  </si>
  <si>
    <r>
      <t xml:space="preserve">ƯỚC THỰC HIỆN CHI NSNN QUÝ II NĂM 2026
</t>
    </r>
    <r>
      <rPr>
        <i/>
        <sz val="14"/>
        <color rgb="FF000000"/>
        <rFont val="Times New Roman"/>
        <family val="1"/>
      </rPr>
      <t>(Kèm theo Báo cáo số:       /BC-UBND ngày 10/7/2026 của Ủy ban nhân dân tỉnh Hưng Yên)</t>
    </r>
  </si>
  <si>
    <r>
      <t xml:space="preserve">TÌNH HÌNH CÂN ĐỐI NSĐP QUÝ II NĂM 2026
</t>
    </r>
    <r>
      <rPr>
        <i/>
        <sz val="14"/>
        <color rgb="FF000000"/>
        <rFont val="Times New Roman"/>
        <family val="1"/>
      </rPr>
      <t>(Kèm theo Báo cáo số:       /BC-UBND ngày 10/7/2026 của Ủy ban nhân dân tỉnh Hưng Yên)</t>
    </r>
  </si>
  <si>
    <t>Biểu số 54/CK-NSNN</t>
  </si>
  <si>
    <t>(Kèm theo Báo cáo số:       /TB-STC ngày      /7/2026 của Sở Tài chính Hưng Yên)</t>
  </si>
  <si>
    <t>Biểu số 55/CK-NSNN</t>
  </si>
  <si>
    <t>Biểu số 56.1/CK-NSNN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</si>
</sst>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1042A]#,###"/>
    <numFmt numFmtId="165" formatCode="###,###"/>
    <numFmt numFmtId="166" formatCode="#,##0\ ;[Red]\-\ #,##0\ ;\ &quot; &quot;\ ;"/>
    <numFmt numFmtId="167" formatCode="#,##0.0\ ;[Red]\-\ #,##0.0\ ;\ &quot; &quot;\ ;"/>
    <numFmt numFmtId="168" formatCode="0.0%"/>
  </numFmts>
  <fonts count="14">
    <font>
      <sz val="11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sz val="14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  <font>
      <b/>
      <sz val="14"/>
      <name val="Times New Roman"/>
      <family val="1"/>
    </font>
    <font>
      <sz val="13"/>
      <name val="VnTime"/>
    </font>
    <font>
      <i/>
      <sz val="14"/>
      <name val="Times New Roman"/>
      <family val="1"/>
    </font>
    <font>
      <i/>
      <sz val="14"/>
      <color rgb="FF000000"/>
      <name val="Times New Roman"/>
      <family val="1"/>
      <charset val="163"/>
    </font>
    <font>
      <i/>
      <sz val="14"/>
      <name val="Times New Roman"/>
      <family val="1"/>
      <charset val="163"/>
    </font>
    <font>
      <sz val="14"/>
      <color rgb="FF000000"/>
      <name val="Times New Roman"/>
      <family val="1"/>
      <charset val="163"/>
    </font>
    <font>
      <sz val="14"/>
      <name val="Times New Roman"/>
      <family val="1"/>
      <charset val="163"/>
    </font>
    <font>
      <i/>
      <sz val="14"/>
      <color rgb="FFFF0000"/>
      <name val="Times New Roman"/>
      <family val="1"/>
      <charset val="16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7" fillId="0" borderId="0"/>
  </cellStyleXfs>
  <cellXfs count="123">
    <xf numFmtId="0" fontId="0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7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4" fillId="0" borderId="7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3" fillId="0" borderId="2" xfId="0" applyNumberFormat="1" applyFont="1" applyFill="1" applyBorder="1" applyAlignment="1">
      <alignment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vertical="center" wrapText="1" readingOrder="1"/>
    </xf>
    <xf numFmtId="164" fontId="4" fillId="0" borderId="2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9" fontId="3" fillId="0" borderId="2" xfId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164" fontId="3" fillId="0" borderId="2" xfId="0" applyNumberFormat="1" applyFont="1" applyFill="1" applyBorder="1" applyAlignment="1">
      <alignment horizontal="right" vertical="center" wrapText="1" readingOrder="1"/>
    </xf>
    <xf numFmtId="164" fontId="4" fillId="0" borderId="2" xfId="0" applyNumberFormat="1" applyFont="1" applyFill="1" applyBorder="1" applyAlignment="1">
      <alignment horizontal="right" vertical="center" wrapText="1" readingOrder="1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9" fontId="5" fillId="0" borderId="2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6" fillId="0" borderId="8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 wrapText="1"/>
    </xf>
    <xf numFmtId="0" fontId="6" fillId="0" borderId="8" xfId="2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vertical="center" wrapText="1"/>
    </xf>
    <xf numFmtId="166" fontId="2" fillId="0" borderId="8" xfId="0" applyNumberFormat="1" applyFont="1" applyBorder="1" applyAlignment="1">
      <alignment vertical="center"/>
    </xf>
    <xf numFmtId="167" fontId="2" fillId="0" borderId="8" xfId="0" applyNumberFormat="1" applyFont="1" applyBorder="1" applyAlignment="1">
      <alignment vertical="center"/>
    </xf>
    <xf numFmtId="0" fontId="2" fillId="0" borderId="8" xfId="2" applyFont="1" applyBorder="1" applyAlignment="1">
      <alignment horizontal="center" vertical="center" wrapText="1"/>
    </xf>
    <xf numFmtId="165" fontId="2" fillId="0" borderId="8" xfId="2" applyNumberFormat="1" applyFont="1" applyBorder="1" applyAlignment="1">
      <alignment vertical="center" wrapText="1"/>
    </xf>
    <xf numFmtId="0" fontId="4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168" fontId="3" fillId="0" borderId="2" xfId="1" applyNumberFormat="1" applyFont="1" applyFill="1" applyBorder="1" applyAlignment="1">
      <alignment horizontal="right" vertical="center" wrapText="1" readingOrder="1"/>
    </xf>
    <xf numFmtId="168" fontId="4" fillId="0" borderId="2" xfId="1" applyNumberFormat="1" applyFont="1" applyFill="1" applyBorder="1" applyAlignment="1">
      <alignment horizontal="right" vertical="center" wrapText="1" readingOrder="1"/>
    </xf>
    <xf numFmtId="168" fontId="5" fillId="0" borderId="2" xfId="1" applyNumberFormat="1" applyFont="1" applyFill="1" applyBorder="1" applyAlignment="1">
      <alignment horizontal="right" vertical="center" wrapText="1" readingOrder="1"/>
    </xf>
    <xf numFmtId="0" fontId="2" fillId="0" borderId="0" xfId="0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8" fillId="0" borderId="0" xfId="0" applyFont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right" vertical="center" wrapText="1" readingOrder="1"/>
    </xf>
    <xf numFmtId="9" fontId="3" fillId="0" borderId="4" xfId="1" applyFont="1" applyFill="1" applyBorder="1" applyAlignment="1">
      <alignment horizontal="right" vertical="center" wrapText="1" readingOrder="1"/>
    </xf>
    <xf numFmtId="0" fontId="2" fillId="0" borderId="2" xfId="0" applyFont="1" applyFill="1" applyBorder="1" applyAlignment="1">
      <alignment vertical="center"/>
    </xf>
    <xf numFmtId="164" fontId="3" fillId="0" borderId="4" xfId="0" applyNumberFormat="1" applyFont="1" applyFill="1" applyBorder="1" applyAlignment="1">
      <alignment horizontal="right" vertical="center" wrapText="1" readingOrder="1"/>
    </xf>
    <xf numFmtId="164" fontId="4" fillId="0" borderId="4" xfId="0" applyNumberFormat="1" applyFont="1" applyFill="1" applyBorder="1" applyAlignment="1">
      <alignment horizontal="right" vertical="center" wrapText="1" readingOrder="1"/>
    </xf>
    <xf numFmtId="164" fontId="5" fillId="0" borderId="4" xfId="0" applyNumberFormat="1" applyFont="1" applyFill="1" applyBorder="1" applyAlignment="1">
      <alignment horizontal="right"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0" fontId="3" fillId="0" borderId="13" xfId="0" applyNumberFormat="1" applyFont="1" applyFill="1" applyBorder="1" applyAlignment="1">
      <alignment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168" fontId="3" fillId="0" borderId="13" xfId="1" applyNumberFormat="1" applyFont="1" applyFill="1" applyBorder="1" applyAlignment="1">
      <alignment horizontal="right" vertical="center" wrapText="1" readingOrder="1"/>
    </xf>
    <xf numFmtId="0" fontId="3" fillId="0" borderId="14" xfId="0" applyNumberFormat="1" applyFont="1" applyFill="1" applyBorder="1" applyAlignment="1">
      <alignment horizontal="center" vertical="center" wrapText="1" readingOrder="1"/>
    </xf>
    <xf numFmtId="0" fontId="3" fillId="0" borderId="14" xfId="0" applyNumberFormat="1" applyFont="1" applyFill="1" applyBorder="1" applyAlignment="1">
      <alignment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168" fontId="3" fillId="0" borderId="14" xfId="1" applyNumberFormat="1" applyFont="1" applyFill="1" applyBorder="1" applyAlignment="1">
      <alignment horizontal="right" vertical="center" wrapText="1" readingOrder="1"/>
    </xf>
    <xf numFmtId="0" fontId="4" fillId="0" borderId="14" xfId="0" applyNumberFormat="1" applyFont="1" applyFill="1" applyBorder="1" applyAlignment="1">
      <alignment vertical="center" wrapText="1" readingOrder="1"/>
    </xf>
    <xf numFmtId="164" fontId="4" fillId="0" borderId="14" xfId="0" applyNumberFormat="1" applyFont="1" applyFill="1" applyBorder="1" applyAlignment="1">
      <alignment horizontal="right" vertical="center" wrapText="1" readingOrder="1"/>
    </xf>
    <xf numFmtId="168" fontId="4" fillId="0" borderId="14" xfId="1" applyNumberFormat="1" applyFont="1" applyFill="1" applyBorder="1" applyAlignment="1">
      <alignment horizontal="right" vertical="center" wrapText="1" readingOrder="1"/>
    </xf>
    <xf numFmtId="164" fontId="5" fillId="0" borderId="14" xfId="0" applyNumberFormat="1" applyFont="1" applyFill="1" applyBorder="1" applyAlignment="1">
      <alignment horizontal="right" vertical="center" wrapText="1" readingOrder="1"/>
    </xf>
    <xf numFmtId="168" fontId="5" fillId="0" borderId="14" xfId="1" applyNumberFormat="1" applyFont="1" applyFill="1" applyBorder="1" applyAlignment="1">
      <alignment horizontal="right" vertical="center" wrapText="1" readingOrder="1"/>
    </xf>
    <xf numFmtId="0" fontId="2" fillId="0" borderId="15" xfId="0" applyFont="1" applyFill="1" applyBorder="1" applyAlignment="1">
      <alignment vertical="center"/>
    </xf>
    <xf numFmtId="0" fontId="4" fillId="0" borderId="14" xfId="0" applyNumberFormat="1" applyFont="1" applyFill="1" applyBorder="1" applyAlignment="1">
      <alignment horizontal="right" vertical="center" wrapText="1" readingOrder="1"/>
    </xf>
    <xf numFmtId="0" fontId="5" fillId="0" borderId="14" xfId="0" applyNumberFormat="1" applyFont="1" applyFill="1" applyBorder="1" applyAlignment="1">
      <alignment horizontal="right" vertical="center" wrapText="1" readingOrder="1"/>
    </xf>
    <xf numFmtId="0" fontId="4" fillId="0" borderId="14" xfId="0" applyNumberFormat="1" applyFont="1" applyFill="1" applyBorder="1" applyAlignment="1">
      <alignment horizontal="left" vertical="center" wrapText="1" readingOrder="1"/>
    </xf>
    <xf numFmtId="0" fontId="5" fillId="0" borderId="14" xfId="0" applyNumberFormat="1" applyFont="1" applyFill="1" applyBorder="1" applyAlignment="1">
      <alignment horizontal="left" vertical="center" wrapText="1" readingOrder="1"/>
    </xf>
    <xf numFmtId="3" fontId="2" fillId="0" borderId="8" xfId="0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11" fillId="0" borderId="2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vertical="center" wrapText="1" readingOrder="1"/>
    </xf>
    <xf numFmtId="164" fontId="11" fillId="0" borderId="2" xfId="0" applyNumberFormat="1" applyFont="1" applyFill="1" applyBorder="1" applyAlignment="1">
      <alignment horizontal="right" vertical="center" wrapText="1" readingOrder="1"/>
    </xf>
    <xf numFmtId="9" fontId="11" fillId="0" borderId="4" xfId="1" applyFont="1" applyFill="1" applyBorder="1" applyAlignment="1">
      <alignment horizontal="right" vertical="center" wrapText="1" readingOrder="1"/>
    </xf>
    <xf numFmtId="0" fontId="12" fillId="0" borderId="0" xfId="0" applyFont="1" applyFill="1" applyBorder="1" applyAlignment="1">
      <alignment vertical="center"/>
    </xf>
    <xf numFmtId="0" fontId="11" fillId="0" borderId="2" xfId="0" applyNumberFormat="1" applyFont="1" applyFill="1" applyBorder="1" applyAlignment="1">
      <alignment horizontal="right" vertical="center" wrapText="1" readingOrder="1"/>
    </xf>
    <xf numFmtId="0" fontId="10" fillId="0" borderId="0" xfId="0" applyFont="1" applyFill="1" applyBorder="1" applyAlignment="1">
      <alignment horizontal="center" vertical="center"/>
    </xf>
    <xf numFmtId="168" fontId="11" fillId="0" borderId="2" xfId="1" applyNumberFormat="1" applyFont="1" applyFill="1" applyBorder="1" applyAlignment="1">
      <alignment horizontal="right" vertical="center" wrapText="1" readingOrder="1"/>
    </xf>
    <xf numFmtId="168" fontId="2" fillId="0" borderId="2" xfId="0" applyNumberFormat="1" applyFont="1" applyFill="1" applyBorder="1" applyAlignment="1">
      <alignment vertical="center"/>
    </xf>
    <xf numFmtId="168" fontId="3" fillId="0" borderId="14" xfId="0" applyNumberFormat="1" applyFont="1" applyFill="1" applyBorder="1" applyAlignment="1">
      <alignment horizontal="right" vertical="center" wrapText="1" readingOrder="1"/>
    </xf>
    <xf numFmtId="168" fontId="4" fillId="0" borderId="14" xfId="0" applyNumberFormat="1" applyFont="1" applyFill="1" applyBorder="1" applyAlignment="1">
      <alignment horizontal="right" vertical="center" wrapText="1" readingOrder="1"/>
    </xf>
    <xf numFmtId="168" fontId="2" fillId="0" borderId="15" xfId="0" applyNumberFormat="1" applyFont="1" applyFill="1" applyBorder="1" applyAlignment="1">
      <alignment vertical="center"/>
    </xf>
    <xf numFmtId="0" fontId="11" fillId="0" borderId="14" xfId="0" applyNumberFormat="1" applyFont="1" applyFill="1" applyBorder="1" applyAlignment="1">
      <alignment horizontal="right" vertical="center" wrapText="1" readingOrder="1"/>
    </xf>
    <xf numFmtId="0" fontId="11" fillId="0" borderId="14" xfId="0" applyNumberFormat="1" applyFont="1" applyFill="1" applyBorder="1" applyAlignment="1">
      <alignment vertical="center" wrapText="1" readingOrder="1"/>
    </xf>
    <xf numFmtId="164" fontId="11" fillId="0" borderId="14" xfId="0" applyNumberFormat="1" applyFont="1" applyFill="1" applyBorder="1" applyAlignment="1">
      <alignment horizontal="right" vertical="center" wrapText="1" readingOrder="1"/>
    </xf>
    <xf numFmtId="168" fontId="11" fillId="0" borderId="14" xfId="1" applyNumberFormat="1" applyFont="1" applyFill="1" applyBorder="1" applyAlignment="1">
      <alignment horizontal="right" vertical="center" wrapText="1" readingOrder="1"/>
    </xf>
    <xf numFmtId="164" fontId="11" fillId="0" borderId="4" xfId="0" applyNumberFormat="1" applyFont="1" applyFill="1" applyBorder="1" applyAlignment="1">
      <alignment horizontal="right" vertical="center" wrapText="1" readingOrder="1"/>
    </xf>
    <xf numFmtId="0" fontId="9" fillId="0" borderId="14" xfId="0" applyNumberFormat="1" applyFont="1" applyFill="1" applyBorder="1" applyAlignment="1">
      <alignment horizontal="center" vertical="center" wrapText="1" readingOrder="1"/>
    </xf>
    <xf numFmtId="0" fontId="9" fillId="0" borderId="14" xfId="0" applyNumberFormat="1" applyFont="1" applyFill="1" applyBorder="1" applyAlignment="1">
      <alignment horizontal="left" vertical="center" wrapText="1" readingOrder="1"/>
    </xf>
    <xf numFmtId="164" fontId="9" fillId="0" borderId="14" xfId="0" applyNumberFormat="1" applyFont="1" applyFill="1" applyBorder="1" applyAlignment="1">
      <alignment horizontal="right" vertical="center" wrapText="1" readingOrder="1"/>
    </xf>
    <xf numFmtId="168" fontId="9" fillId="0" borderId="14" xfId="1" applyNumberFormat="1" applyFont="1" applyFill="1" applyBorder="1" applyAlignment="1">
      <alignment horizontal="right" vertical="center" wrapText="1" readingOrder="1"/>
    </xf>
    <xf numFmtId="164" fontId="9" fillId="0" borderId="4" xfId="0" applyNumberFormat="1" applyFont="1" applyFill="1" applyBorder="1" applyAlignment="1">
      <alignment horizontal="right" vertical="center" wrapText="1" readingOrder="1"/>
    </xf>
    <xf numFmtId="0" fontId="4" fillId="0" borderId="0" xfId="0" applyNumberFormat="1" applyFont="1" applyFill="1" applyBorder="1" applyAlignment="1">
      <alignment horizontal="left" vertical="center" wrapText="1" readingOrder="1"/>
    </xf>
    <xf numFmtId="0" fontId="2" fillId="0" borderId="0" xfId="0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 readingOrder="1"/>
    </xf>
    <xf numFmtId="0" fontId="2" fillId="0" borderId="4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13" fillId="0" borderId="0" xfId="0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9" fillId="0" borderId="0" xfId="0" applyNumberFormat="1" applyFont="1" applyFill="1" applyBorder="1" applyAlignment="1">
      <alignment horizontal="right" vertical="center" wrapText="1" readingOrder="1"/>
    </xf>
    <xf numFmtId="0" fontId="10" fillId="0" borderId="0" xfId="0" applyFont="1" applyFill="1" applyBorder="1" applyAlignment="1">
      <alignment vertical="center"/>
    </xf>
    <xf numFmtId="0" fontId="2" fillId="0" borderId="3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vertical="center" wrapText="1"/>
    </xf>
    <xf numFmtId="0" fontId="2" fillId="0" borderId="6" xfId="0" applyNumberFormat="1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0" fontId="2" fillId="0" borderId="8" xfId="0" applyNumberFormat="1" applyFont="1" applyFill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</cellXfs>
  <cellStyles count="3">
    <cellStyle name="Normal" xfId="0" builtinId="0"/>
    <cellStyle name="Normal_Chi NSTW NSDP 2002 - PL" xfId="2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B23" sqref="B23"/>
    </sheetView>
  </sheetViews>
  <sheetFormatPr defaultColWidth="9.125" defaultRowHeight="18" customHeight="1"/>
  <cols>
    <col min="1" max="1" width="5.625" style="1" customWidth="1"/>
    <col min="2" max="2" width="39.25" style="1" customWidth="1"/>
    <col min="3" max="3" width="14.25" style="1" bestFit="1" customWidth="1"/>
    <col min="4" max="5" width="15.75" style="1" bestFit="1" customWidth="1"/>
    <col min="6" max="7" width="12.125" style="1" customWidth="1"/>
    <col min="8" max="9" width="0" style="1" hidden="1" customWidth="1"/>
    <col min="10" max="10" width="15.75" style="18" hidden="1" customWidth="1"/>
    <col min="11" max="16384" width="9.125" style="1"/>
  </cols>
  <sheetData>
    <row r="1" spans="1:10" ht="18" customHeight="1">
      <c r="A1" s="103"/>
      <c r="B1" s="99"/>
      <c r="C1" s="99"/>
      <c r="D1" s="99"/>
      <c r="E1" s="99"/>
      <c r="F1" s="104" t="s">
        <v>138</v>
      </c>
      <c r="G1" s="104"/>
      <c r="J1" s="1"/>
    </row>
    <row r="2" spans="1:10" ht="18" customHeight="1">
      <c r="A2" s="105" t="s">
        <v>137</v>
      </c>
      <c r="B2" s="99"/>
      <c r="C2" s="99"/>
      <c r="D2" s="99"/>
      <c r="E2" s="99"/>
      <c r="F2" s="99"/>
      <c r="G2" s="99"/>
      <c r="J2" s="1"/>
    </row>
    <row r="3" spans="1:10" ht="18" customHeight="1">
      <c r="A3" s="112" t="s">
        <v>139</v>
      </c>
      <c r="B3" s="112"/>
      <c r="C3" s="112"/>
      <c r="D3" s="112"/>
      <c r="E3" s="112"/>
      <c r="F3" s="112"/>
      <c r="G3" s="112"/>
    </row>
    <row r="4" spans="1:10" s="47" customFormat="1" ht="18" customHeight="1">
      <c r="A4" s="82"/>
      <c r="B4" s="82"/>
      <c r="C4" s="82"/>
      <c r="D4" s="82"/>
      <c r="E4" s="82"/>
      <c r="F4" s="82"/>
      <c r="G4" s="82"/>
    </row>
    <row r="5" spans="1:10" ht="18" customHeight="1">
      <c r="A5" s="106" t="s">
        <v>69</v>
      </c>
      <c r="B5" s="107"/>
      <c r="C5" s="107"/>
      <c r="D5" s="107"/>
      <c r="E5" s="107"/>
      <c r="F5" s="107"/>
      <c r="G5" s="107"/>
      <c r="J5" s="1"/>
    </row>
    <row r="6" spans="1:10" ht="18" customHeight="1">
      <c r="A6" s="3" t="s">
        <v>0</v>
      </c>
      <c r="B6" s="3" t="s">
        <v>0</v>
      </c>
      <c r="C6" s="3" t="s">
        <v>0</v>
      </c>
      <c r="D6" s="102" t="s">
        <v>1</v>
      </c>
      <c r="E6" s="108"/>
      <c r="F6" s="109" t="s">
        <v>135</v>
      </c>
      <c r="G6" s="110"/>
      <c r="H6" s="111"/>
      <c r="J6" s="1"/>
    </row>
    <row r="7" spans="1:10" ht="18" customHeight="1">
      <c r="A7" s="5" t="s">
        <v>2</v>
      </c>
      <c r="B7" s="5" t="s">
        <v>3</v>
      </c>
      <c r="C7" s="5" t="s">
        <v>4</v>
      </c>
      <c r="D7" s="6" t="s">
        <v>134</v>
      </c>
      <c r="E7" s="6" t="s">
        <v>71</v>
      </c>
      <c r="F7" s="6" t="s">
        <v>5</v>
      </c>
      <c r="G7" s="102" t="s">
        <v>70</v>
      </c>
      <c r="H7" s="101"/>
      <c r="J7" s="19"/>
    </row>
    <row r="8" spans="1:10" ht="18" customHeight="1">
      <c r="A8" s="7" t="s">
        <v>6</v>
      </c>
      <c r="B8" s="7" t="s">
        <v>7</v>
      </c>
      <c r="C8" s="8" t="s">
        <v>8</v>
      </c>
      <c r="D8" s="8" t="s">
        <v>9</v>
      </c>
      <c r="E8" s="8" t="s">
        <v>10</v>
      </c>
      <c r="F8" s="8" t="s">
        <v>72</v>
      </c>
      <c r="G8" s="100" t="s">
        <v>12</v>
      </c>
      <c r="H8" s="101"/>
      <c r="J8" s="22"/>
    </row>
    <row r="9" spans="1:10" ht="18" customHeight="1">
      <c r="A9" s="48" t="s">
        <v>6</v>
      </c>
      <c r="B9" s="10" t="s">
        <v>13</v>
      </c>
      <c r="C9" s="20">
        <f>SUM(C10:C13)</f>
        <v>84250000</v>
      </c>
      <c r="D9" s="20">
        <v>22625259</v>
      </c>
      <c r="E9" s="20">
        <v>41336529</v>
      </c>
      <c r="F9" s="44">
        <f>E9/C9</f>
        <v>0.49064129376854598</v>
      </c>
      <c r="G9" s="44">
        <f>E9/J9</f>
        <v>0.73305118364722344</v>
      </c>
      <c r="H9" s="51"/>
      <c r="J9" s="20">
        <v>56389690</v>
      </c>
    </row>
    <row r="10" spans="1:10" s="80" customFormat="1" ht="18" customHeight="1">
      <c r="A10" s="76" t="s">
        <v>14</v>
      </c>
      <c r="B10" s="77" t="s">
        <v>15</v>
      </c>
      <c r="C10" s="78">
        <v>77600000</v>
      </c>
      <c r="D10" s="78">
        <v>20593463</v>
      </c>
      <c r="E10" s="78">
        <v>37701512</v>
      </c>
      <c r="F10" s="83">
        <f t="shared" ref="F10:F12" si="0">E10/C10</f>
        <v>0.4858442268041237</v>
      </c>
      <c r="G10" s="83">
        <f>E10/J10</f>
        <v>0.7098348436833144</v>
      </c>
      <c r="H10" s="79"/>
      <c r="J10" s="78">
        <v>53113076</v>
      </c>
    </row>
    <row r="11" spans="1:10" s="80" customFormat="1" ht="18" customHeight="1">
      <c r="A11" s="76" t="s">
        <v>48</v>
      </c>
      <c r="B11" s="77" t="s">
        <v>49</v>
      </c>
      <c r="C11" s="78">
        <v>0</v>
      </c>
      <c r="D11" s="78">
        <v>0</v>
      </c>
      <c r="E11" s="78">
        <v>0</v>
      </c>
      <c r="F11" s="83"/>
      <c r="G11" s="83">
        <v>0</v>
      </c>
      <c r="H11" s="79"/>
      <c r="J11" s="78">
        <v>0</v>
      </c>
    </row>
    <row r="12" spans="1:10" s="80" customFormat="1" ht="18" customHeight="1">
      <c r="A12" s="76" t="s">
        <v>50</v>
      </c>
      <c r="B12" s="77" t="s">
        <v>114</v>
      </c>
      <c r="C12" s="78">
        <v>6650000</v>
      </c>
      <c r="D12" s="78">
        <v>1924240</v>
      </c>
      <c r="E12" s="78">
        <v>3472413</v>
      </c>
      <c r="F12" s="83">
        <f t="shared" si="0"/>
        <v>0.5221673684210526</v>
      </c>
      <c r="G12" s="83">
        <f>E12/J12</f>
        <v>1.1098311288503875</v>
      </c>
      <c r="H12" s="79"/>
      <c r="J12" s="78">
        <v>3128776</v>
      </c>
    </row>
    <row r="13" spans="1:10" s="80" customFormat="1" ht="18" customHeight="1">
      <c r="A13" s="76" t="s">
        <v>58</v>
      </c>
      <c r="B13" s="77" t="s">
        <v>59</v>
      </c>
      <c r="C13" s="78">
        <v>0</v>
      </c>
      <c r="D13" s="78">
        <v>0</v>
      </c>
      <c r="E13" s="78">
        <v>0</v>
      </c>
      <c r="F13" s="83"/>
      <c r="G13" s="83">
        <v>0</v>
      </c>
      <c r="H13" s="79"/>
      <c r="J13" s="78">
        <v>1754</v>
      </c>
    </row>
    <row r="14" spans="1:10" ht="18" customHeight="1">
      <c r="A14" s="48" t="s">
        <v>7</v>
      </c>
      <c r="B14" s="10" t="s">
        <v>73</v>
      </c>
      <c r="C14" s="20">
        <f>+C15+C19+C22+C23+C24</f>
        <v>79271468</v>
      </c>
      <c r="D14" s="20">
        <v>137561107</v>
      </c>
      <c r="E14" s="20">
        <v>170976704</v>
      </c>
      <c r="F14" s="44">
        <f>E14/C14</f>
        <v>2.1568504824459667</v>
      </c>
      <c r="G14" s="44">
        <f>E14/J14</f>
        <v>1.1162316973203348</v>
      </c>
      <c r="H14" s="51"/>
      <c r="J14" s="20">
        <v>153173131</v>
      </c>
    </row>
    <row r="15" spans="1:10" ht="18" customHeight="1">
      <c r="A15" s="48" t="s">
        <v>14</v>
      </c>
      <c r="B15" s="10" t="s">
        <v>74</v>
      </c>
      <c r="C15" s="20">
        <f>+C16+C17+C18</f>
        <v>69471750</v>
      </c>
      <c r="D15" s="20">
        <v>19189554</v>
      </c>
      <c r="E15" s="20">
        <v>35306599</v>
      </c>
      <c r="F15" s="44">
        <f>E15/C15</f>
        <v>0.50821519538517457</v>
      </c>
      <c r="G15" s="44">
        <f>E15/J15</f>
        <v>0.67099517028888511</v>
      </c>
      <c r="H15" s="51"/>
      <c r="J15" s="20">
        <v>52618261</v>
      </c>
    </row>
    <row r="16" spans="1:10" s="80" customFormat="1" ht="18" customHeight="1">
      <c r="A16" s="81" t="s">
        <v>8</v>
      </c>
      <c r="B16" s="77" t="s">
        <v>68</v>
      </c>
      <c r="C16" s="78">
        <v>2910650</v>
      </c>
      <c r="D16" s="78">
        <f>D15-D18</f>
        <v>1846470</v>
      </c>
      <c r="E16" s="78">
        <f>E15-E18</f>
        <v>4007239</v>
      </c>
      <c r="F16" s="83">
        <f t="shared" ref="F16:F25" si="1">E16/C16</f>
        <v>1.3767505539999656</v>
      </c>
      <c r="G16" s="83">
        <f>E16/J16</f>
        <v>0.81178819567891891</v>
      </c>
      <c r="H16" s="79"/>
      <c r="J16" s="78">
        <v>4936311</v>
      </c>
    </row>
    <row r="17" spans="1:10" s="80" customFormat="1" ht="18" customHeight="1">
      <c r="A17" s="81" t="s">
        <v>9</v>
      </c>
      <c r="B17" s="77" t="s">
        <v>67</v>
      </c>
      <c r="C17" s="78"/>
      <c r="D17" s="78">
        <v>0</v>
      </c>
      <c r="E17" s="78">
        <v>0</v>
      </c>
      <c r="F17" s="83"/>
      <c r="G17" s="83">
        <v>0</v>
      </c>
      <c r="H17" s="79"/>
      <c r="J17" s="78">
        <v>0</v>
      </c>
    </row>
    <row r="18" spans="1:10" s="80" customFormat="1" ht="34.5" customHeight="1">
      <c r="A18" s="81" t="s">
        <v>10</v>
      </c>
      <c r="B18" s="77" t="s">
        <v>75</v>
      </c>
      <c r="C18" s="78">
        <v>66561100</v>
      </c>
      <c r="D18" s="78">
        <v>17343084</v>
      </c>
      <c r="E18" s="78">
        <v>31299360</v>
      </c>
      <c r="F18" s="83">
        <f t="shared" si="1"/>
        <v>0.47023501714965649</v>
      </c>
      <c r="G18" s="83">
        <f>E18/J18</f>
        <v>0.94676918843947588</v>
      </c>
      <c r="H18" s="79"/>
      <c r="J18" s="78">
        <v>33059124</v>
      </c>
    </row>
    <row r="19" spans="1:10" ht="18" customHeight="1">
      <c r="A19" s="48" t="s">
        <v>48</v>
      </c>
      <c r="B19" s="10" t="s">
        <v>76</v>
      </c>
      <c r="C19" s="20">
        <f>+C20+C21</f>
        <v>9799718</v>
      </c>
      <c r="D19" s="20">
        <v>8779276</v>
      </c>
      <c r="E19" s="20">
        <v>19876856</v>
      </c>
      <c r="F19" s="44">
        <f t="shared" si="1"/>
        <v>2.0283089778705876</v>
      </c>
      <c r="G19" s="44">
        <f>E19/J19</f>
        <v>0.61695583337720161</v>
      </c>
      <c r="H19" s="51"/>
      <c r="J19" s="20">
        <v>32217632</v>
      </c>
    </row>
    <row r="20" spans="1:10" s="80" customFormat="1" ht="18" customHeight="1">
      <c r="A20" s="81" t="s">
        <v>8</v>
      </c>
      <c r="B20" s="77" t="s">
        <v>77</v>
      </c>
      <c r="C20" s="78">
        <v>5315159</v>
      </c>
      <c r="D20" s="78">
        <v>6121886</v>
      </c>
      <c r="E20" s="78">
        <v>11290616</v>
      </c>
      <c r="F20" s="83">
        <f t="shared" si="1"/>
        <v>2.1242292093237474</v>
      </c>
      <c r="G20" s="83">
        <v>0.67104268817040058</v>
      </c>
      <c r="H20" s="79">
        <v>0.67104268817040058</v>
      </c>
      <c r="J20" s="78">
        <v>16825481</v>
      </c>
    </row>
    <row r="21" spans="1:10" s="80" customFormat="1" ht="18" customHeight="1">
      <c r="A21" s="81" t="s">
        <v>9</v>
      </c>
      <c r="B21" s="77" t="s">
        <v>78</v>
      </c>
      <c r="C21" s="78">
        <v>4484559</v>
      </c>
      <c r="D21" s="78">
        <v>2657390</v>
      </c>
      <c r="E21" s="78">
        <v>8586240</v>
      </c>
      <c r="F21" s="83">
        <f t="shared" si="1"/>
        <v>1.9146230432022413</v>
      </c>
      <c r="G21" s="83">
        <v>0.55783236533997105</v>
      </c>
      <c r="H21" s="79">
        <v>0.55783236533997105</v>
      </c>
      <c r="J21" s="78">
        <v>15392151</v>
      </c>
    </row>
    <row r="22" spans="1:10" ht="18" customHeight="1">
      <c r="A22" s="48" t="s">
        <v>50</v>
      </c>
      <c r="B22" s="10" t="s">
        <v>79</v>
      </c>
      <c r="C22" s="20">
        <v>0</v>
      </c>
      <c r="D22" s="20">
        <v>0</v>
      </c>
      <c r="E22" s="20">
        <v>0</v>
      </c>
      <c r="F22" s="45"/>
      <c r="G22" s="44"/>
      <c r="H22" s="51" t="e">
        <v>#DIV/0!</v>
      </c>
      <c r="J22" s="20">
        <v>0</v>
      </c>
    </row>
    <row r="23" spans="1:10" ht="18" customHeight="1">
      <c r="A23" s="48" t="s">
        <v>58</v>
      </c>
      <c r="B23" s="10" t="s">
        <v>80</v>
      </c>
      <c r="C23" s="20">
        <v>0</v>
      </c>
      <c r="D23" s="20">
        <v>104400253</v>
      </c>
      <c r="E23" s="20">
        <v>110601226</v>
      </c>
      <c r="F23" s="45"/>
      <c r="G23" s="44">
        <v>2.4541321135647918</v>
      </c>
      <c r="H23" s="51">
        <v>2.4541321135647918</v>
      </c>
      <c r="J23" s="20">
        <v>45067348</v>
      </c>
    </row>
    <row r="24" spans="1:10" ht="18" customHeight="1">
      <c r="A24" s="48" t="s">
        <v>81</v>
      </c>
      <c r="B24" s="10" t="s">
        <v>82</v>
      </c>
      <c r="C24" s="20">
        <v>0</v>
      </c>
      <c r="D24" s="20">
        <v>5166361</v>
      </c>
      <c r="E24" s="20">
        <v>5166361</v>
      </c>
      <c r="F24" s="45"/>
      <c r="G24" s="44">
        <v>0.2221621584430987</v>
      </c>
      <c r="H24" s="51">
        <v>0.2221621584430987</v>
      </c>
      <c r="J24" s="20">
        <v>23254910</v>
      </c>
    </row>
    <row r="25" spans="1:10" ht="18" customHeight="1">
      <c r="A25" s="48" t="s">
        <v>64</v>
      </c>
      <c r="B25" s="10" t="s">
        <v>83</v>
      </c>
      <c r="C25" s="20">
        <f>+C26+C35+C36</f>
        <v>79247568</v>
      </c>
      <c r="D25" s="20">
        <v>26280075</v>
      </c>
      <c r="E25" s="20">
        <v>55047348</v>
      </c>
      <c r="F25" s="44">
        <f t="shared" si="1"/>
        <v>0.69462507669635998</v>
      </c>
      <c r="G25" s="44">
        <v>0.79392777095691336</v>
      </c>
      <c r="H25" s="51">
        <v>0.79392777095691336</v>
      </c>
      <c r="J25" s="20">
        <v>69335461</v>
      </c>
    </row>
    <row r="26" spans="1:10" ht="18" customHeight="1">
      <c r="A26" s="48" t="s">
        <v>14</v>
      </c>
      <c r="B26" s="10" t="s">
        <v>84</v>
      </c>
      <c r="C26" s="20">
        <f>SUM(C27:C34)</f>
        <v>74763009</v>
      </c>
      <c r="D26" s="20">
        <v>20005378</v>
      </c>
      <c r="E26" s="20">
        <v>40520489</v>
      </c>
      <c r="F26" s="44"/>
      <c r="G26" s="44">
        <v>0.9981686339244209</v>
      </c>
      <c r="H26" s="51">
        <v>0.9981686339244209</v>
      </c>
      <c r="J26" s="20">
        <v>40594833</v>
      </c>
    </row>
    <row r="27" spans="1:10" s="80" customFormat="1" ht="18" customHeight="1">
      <c r="A27" s="81" t="s">
        <v>8</v>
      </c>
      <c r="B27" s="77" t="s">
        <v>85</v>
      </c>
      <c r="C27" s="78">
        <v>42542000</v>
      </c>
      <c r="D27" s="78">
        <v>12790460</v>
      </c>
      <c r="E27" s="78">
        <v>27021818</v>
      </c>
      <c r="F27" s="83"/>
      <c r="G27" s="83">
        <v>1.0426078846180038</v>
      </c>
      <c r="H27" s="79">
        <v>1.0426078846180038</v>
      </c>
      <c r="J27" s="78">
        <v>25917527</v>
      </c>
    </row>
    <row r="28" spans="1:10" s="80" customFormat="1" ht="18" customHeight="1">
      <c r="A28" s="81" t="s">
        <v>9</v>
      </c>
      <c r="B28" s="77" t="s">
        <v>86</v>
      </c>
      <c r="C28" s="78">
        <v>29067089</v>
      </c>
      <c r="D28" s="78">
        <v>7213188</v>
      </c>
      <c r="E28" s="78">
        <v>13495878</v>
      </c>
      <c r="F28" s="83"/>
      <c r="G28" s="83">
        <v>0.91991914235713823</v>
      </c>
      <c r="H28" s="79">
        <v>0.91991914235713823</v>
      </c>
      <c r="J28" s="78">
        <v>14670722</v>
      </c>
    </row>
    <row r="29" spans="1:10" s="80" customFormat="1" ht="18" customHeight="1">
      <c r="A29" s="81" t="s">
        <v>10</v>
      </c>
      <c r="B29" s="77" t="s">
        <v>87</v>
      </c>
      <c r="C29" s="78">
        <v>6200</v>
      </c>
      <c r="D29" s="78">
        <v>1639</v>
      </c>
      <c r="E29" s="78">
        <v>2200</v>
      </c>
      <c r="F29" s="83"/>
      <c r="G29" s="83">
        <v>1.0684798445847499</v>
      </c>
      <c r="H29" s="79">
        <v>1.0684798445847499</v>
      </c>
      <c r="J29" s="78">
        <v>2059</v>
      </c>
    </row>
    <row r="30" spans="1:10" s="80" customFormat="1" ht="18" customHeight="1">
      <c r="A30" s="81" t="s">
        <v>11</v>
      </c>
      <c r="B30" s="77" t="s">
        <v>88</v>
      </c>
      <c r="C30" s="78">
        <v>0</v>
      </c>
      <c r="D30" s="78">
        <v>0</v>
      </c>
      <c r="E30" s="78">
        <v>0</v>
      </c>
      <c r="F30" s="83"/>
      <c r="G30" s="83"/>
      <c r="H30" s="79" t="e">
        <v>#DIV/0!</v>
      </c>
      <c r="J30" s="78">
        <v>0</v>
      </c>
    </row>
    <row r="31" spans="1:10" s="80" customFormat="1" ht="18" customHeight="1">
      <c r="A31" s="81" t="s">
        <v>12</v>
      </c>
      <c r="B31" s="77" t="s">
        <v>89</v>
      </c>
      <c r="C31" s="78">
        <v>0</v>
      </c>
      <c r="D31" s="78">
        <v>0</v>
      </c>
      <c r="E31" s="78">
        <v>0</v>
      </c>
      <c r="F31" s="83"/>
      <c r="G31" s="83"/>
      <c r="H31" s="79" t="e">
        <v>#DIV/0!</v>
      </c>
      <c r="J31" s="78">
        <v>0</v>
      </c>
    </row>
    <row r="32" spans="1:10" s="80" customFormat="1" ht="18" customHeight="1">
      <c r="A32" s="81" t="s">
        <v>21</v>
      </c>
      <c r="B32" s="77" t="s">
        <v>90</v>
      </c>
      <c r="C32" s="78">
        <v>2450</v>
      </c>
      <c r="D32" s="78">
        <v>0</v>
      </c>
      <c r="E32" s="78">
        <v>0</v>
      </c>
      <c r="F32" s="83"/>
      <c r="G32" s="83">
        <v>0</v>
      </c>
      <c r="H32" s="79">
        <v>0</v>
      </c>
      <c r="J32" s="78">
        <v>1000</v>
      </c>
    </row>
    <row r="33" spans="1:10" s="80" customFormat="1" ht="18" customHeight="1">
      <c r="A33" s="81" t="s">
        <v>24</v>
      </c>
      <c r="B33" s="77" t="s">
        <v>91</v>
      </c>
      <c r="C33" s="78">
        <v>1869673</v>
      </c>
      <c r="D33" s="78">
        <v>0</v>
      </c>
      <c r="E33" s="78">
        <v>0</v>
      </c>
      <c r="F33" s="83"/>
      <c r="G33" s="83"/>
      <c r="H33" s="79" t="e">
        <v>#DIV/0!</v>
      </c>
      <c r="J33" s="78">
        <v>0</v>
      </c>
    </row>
    <row r="34" spans="1:10" ht="18" customHeight="1">
      <c r="A34" s="50" t="s">
        <v>32</v>
      </c>
      <c r="B34" s="12" t="s">
        <v>92</v>
      </c>
      <c r="C34" s="21">
        <v>1275597</v>
      </c>
      <c r="D34" s="21">
        <v>91</v>
      </c>
      <c r="E34" s="21">
        <v>593</v>
      </c>
      <c r="F34" s="44"/>
      <c r="G34" s="44">
        <v>0.1681792399319342</v>
      </c>
      <c r="H34" s="51">
        <v>0.1681792399319342</v>
      </c>
      <c r="J34" s="21">
        <v>3526</v>
      </c>
    </row>
    <row r="35" spans="1:10" ht="33" customHeight="1">
      <c r="A35" s="48" t="s">
        <v>48</v>
      </c>
      <c r="B35" s="10" t="s">
        <v>93</v>
      </c>
      <c r="C35" s="20">
        <v>4484559</v>
      </c>
      <c r="D35" s="20">
        <v>0</v>
      </c>
      <c r="E35" s="20">
        <v>0</v>
      </c>
      <c r="F35" s="44"/>
      <c r="G35" s="44"/>
      <c r="H35" s="51" t="e">
        <v>#DIV/0!</v>
      </c>
      <c r="J35" s="20">
        <v>0</v>
      </c>
    </row>
    <row r="36" spans="1:10" ht="18" customHeight="1">
      <c r="A36" s="48" t="s">
        <v>50</v>
      </c>
      <c r="B36" s="10" t="s">
        <v>94</v>
      </c>
      <c r="C36" s="20">
        <v>0</v>
      </c>
      <c r="D36" s="20">
        <v>0</v>
      </c>
      <c r="E36" s="20">
        <v>0</v>
      </c>
      <c r="F36" s="44"/>
      <c r="G36" s="44"/>
      <c r="H36" s="51" t="e">
        <v>#DIV/0!</v>
      </c>
      <c r="J36" s="20">
        <v>0</v>
      </c>
    </row>
    <row r="37" spans="1:10" ht="18" customHeight="1">
      <c r="A37" s="52"/>
      <c r="B37" s="52"/>
      <c r="C37" s="52"/>
      <c r="D37" s="52"/>
      <c r="E37" s="52"/>
      <c r="F37" s="84"/>
      <c r="G37" s="84"/>
      <c r="H37" s="18"/>
    </row>
    <row r="38" spans="1:10" ht="18" customHeight="1">
      <c r="A38" s="98" t="s">
        <v>0</v>
      </c>
      <c r="B38" s="99"/>
      <c r="C38" s="99"/>
      <c r="D38" s="98" t="s">
        <v>0</v>
      </c>
      <c r="E38" s="99"/>
      <c r="F38" s="99"/>
      <c r="G38" s="99"/>
      <c r="J38" s="1"/>
    </row>
  </sheetData>
  <mergeCells count="11">
    <mergeCell ref="A38:C38"/>
    <mergeCell ref="D38:G38"/>
    <mergeCell ref="G8:H8"/>
    <mergeCell ref="G7:H7"/>
    <mergeCell ref="A1:E1"/>
    <mergeCell ref="F1:G1"/>
    <mergeCell ref="A2:G2"/>
    <mergeCell ref="A5:G5"/>
    <mergeCell ref="D6:E6"/>
    <mergeCell ref="F6:H6"/>
    <mergeCell ref="A3:G3"/>
  </mergeCells>
  <pageMargins left="0.59055118110236227" right="0.39370078740157483" top="0.78740157480314965" bottom="0.39370078740157483" header="0" footer="0"/>
  <pageSetup paperSize="9" scale="7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2"/>
  <sheetViews>
    <sheetView showGridLines="0" workbookViewId="0">
      <pane ySplit="8" topLeftCell="A9" activePane="bottomLeft" state="frozen"/>
      <selection pane="bottomLeft" activeCell="B12" sqref="B12"/>
    </sheetView>
  </sheetViews>
  <sheetFormatPr defaultColWidth="9.125" defaultRowHeight="18" customHeight="1"/>
  <cols>
    <col min="1" max="1" width="5.25" style="1" customWidth="1"/>
    <col min="2" max="2" width="38.875" style="1" customWidth="1"/>
    <col min="3" max="5" width="15.375" style="1" customWidth="1"/>
    <col min="6" max="7" width="13.625" style="1" customWidth="1"/>
    <col min="8" max="8" width="14.25" style="18" hidden="1" customWidth="1"/>
    <col min="9" max="16384" width="9.125" style="1"/>
  </cols>
  <sheetData>
    <row r="1" spans="1:8" ht="18" customHeight="1">
      <c r="A1" s="103"/>
      <c r="B1" s="99"/>
      <c r="C1" s="99"/>
      <c r="D1" s="99"/>
      <c r="E1" s="99"/>
      <c r="F1" s="104" t="s">
        <v>140</v>
      </c>
      <c r="G1" s="104"/>
      <c r="H1" s="104"/>
    </row>
    <row r="2" spans="1:8" ht="18" customHeight="1">
      <c r="A2" s="105" t="s">
        <v>132</v>
      </c>
      <c r="B2" s="99"/>
      <c r="C2" s="99"/>
      <c r="D2" s="99"/>
      <c r="E2" s="99"/>
      <c r="F2" s="99"/>
      <c r="G2" s="99"/>
      <c r="H2" s="1"/>
    </row>
    <row r="3" spans="1:8" ht="18" customHeight="1">
      <c r="A3" s="112" t="str">
        <f>'b54'!A3:G3</f>
        <v>(Kèm theo Báo cáo số:       /TB-STC ngày      /7/2026 của Sở Tài chính Hưng Yên)</v>
      </c>
      <c r="B3" s="112"/>
      <c r="C3" s="112"/>
      <c r="D3" s="112"/>
      <c r="E3" s="112"/>
      <c r="F3" s="112"/>
      <c r="G3" s="112"/>
    </row>
    <row r="4" spans="1:8" s="47" customFormat="1" ht="18" customHeight="1">
      <c r="A4" s="82"/>
      <c r="B4" s="82"/>
      <c r="C4" s="82"/>
      <c r="D4" s="82"/>
      <c r="E4" s="82"/>
      <c r="F4" s="82"/>
      <c r="G4" s="82"/>
    </row>
    <row r="5" spans="1:8" ht="18" customHeight="1">
      <c r="A5" s="106" t="s">
        <v>69</v>
      </c>
      <c r="B5" s="107"/>
      <c r="C5" s="107"/>
      <c r="D5" s="107"/>
      <c r="E5" s="107"/>
      <c r="F5" s="107"/>
      <c r="G5" s="107"/>
      <c r="H5" s="1"/>
    </row>
    <row r="6" spans="1:8" ht="18" customHeight="1">
      <c r="A6" s="3" t="s">
        <v>0</v>
      </c>
      <c r="B6" s="3" t="s">
        <v>0</v>
      </c>
      <c r="C6" s="3" t="s">
        <v>0</v>
      </c>
      <c r="D6" s="102" t="s">
        <v>1</v>
      </c>
      <c r="E6" s="108"/>
      <c r="F6" s="113" t="s">
        <v>133</v>
      </c>
      <c r="G6" s="114"/>
      <c r="H6" s="1"/>
    </row>
    <row r="7" spans="1:8" ht="18" customHeight="1">
      <c r="A7" s="5" t="s">
        <v>2</v>
      </c>
      <c r="B7" s="5" t="s">
        <v>3</v>
      </c>
      <c r="C7" s="5" t="s">
        <v>4</v>
      </c>
      <c r="D7" s="6" t="s">
        <v>134</v>
      </c>
      <c r="E7" s="6" t="s">
        <v>71</v>
      </c>
      <c r="F7" s="5" t="s">
        <v>5</v>
      </c>
      <c r="G7" s="5" t="s">
        <v>70</v>
      </c>
      <c r="H7" s="19"/>
    </row>
    <row r="8" spans="1:8" ht="18" customHeight="1">
      <c r="A8" s="7" t="s">
        <v>6</v>
      </c>
      <c r="B8" s="7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  <c r="H8" s="22"/>
    </row>
    <row r="9" spans="1:8" ht="18" customHeight="1">
      <c r="A9" s="56" t="s">
        <v>6</v>
      </c>
      <c r="B9" s="57" t="s">
        <v>13</v>
      </c>
      <c r="C9" s="58">
        <v>84250000</v>
      </c>
      <c r="D9" s="58">
        <v>22620925</v>
      </c>
      <c r="E9" s="58">
        <v>41336529</v>
      </c>
      <c r="F9" s="59">
        <f>E9/C9</f>
        <v>0.49064129376854598</v>
      </c>
      <c r="G9" s="59">
        <f>E9/H9</f>
        <v>0.73305117064748593</v>
      </c>
      <c r="H9" s="53">
        <v>56389691</v>
      </c>
    </row>
    <row r="10" spans="1:8" ht="18" customHeight="1">
      <c r="A10" s="60" t="s">
        <v>14</v>
      </c>
      <c r="B10" s="61" t="s">
        <v>15</v>
      </c>
      <c r="C10" s="62">
        <f>+C11+C12+C13+C14+C15+C16+C18+C24+C25+C26+C27+C28+C29+C30</f>
        <v>77600000</v>
      </c>
      <c r="D10" s="62">
        <v>20593463</v>
      </c>
      <c r="E10" s="62">
        <v>37701512</v>
      </c>
      <c r="F10" s="63">
        <f>E10/C10</f>
        <v>0.4858442268041237</v>
      </c>
      <c r="G10" s="63">
        <f t="shared" ref="G10:G44" si="0">E10/H10</f>
        <v>0.7098348436833144</v>
      </c>
      <c r="H10" s="53">
        <v>53113076</v>
      </c>
    </row>
    <row r="11" spans="1:8" ht="35.25" customHeight="1">
      <c r="A11" s="70" t="s">
        <v>8</v>
      </c>
      <c r="B11" s="72" t="s">
        <v>16</v>
      </c>
      <c r="C11" s="65">
        <f>177000+850000</f>
        <v>1027000</v>
      </c>
      <c r="D11" s="65">
        <v>370670</v>
      </c>
      <c r="E11" s="65">
        <v>693686</v>
      </c>
      <c r="F11" s="66">
        <f>E11/C11</f>
        <v>0.67544888023369032</v>
      </c>
      <c r="G11" s="66">
        <f t="shared" si="0"/>
        <v>1.1719648589288731</v>
      </c>
      <c r="H11" s="54">
        <v>591900</v>
      </c>
    </row>
    <row r="12" spans="1:8" ht="35.25" customHeight="1">
      <c r="A12" s="70" t="s">
        <v>9</v>
      </c>
      <c r="B12" s="72" t="s">
        <v>17</v>
      </c>
      <c r="C12" s="65">
        <v>3500000</v>
      </c>
      <c r="D12" s="65">
        <v>1286963</v>
      </c>
      <c r="E12" s="65">
        <v>2784670</v>
      </c>
      <c r="F12" s="66">
        <f t="shared" ref="F12:F47" si="1">E12/C12</f>
        <v>0.79561999999999999</v>
      </c>
      <c r="G12" s="66">
        <f t="shared" si="0"/>
        <v>1.2447522001423252</v>
      </c>
      <c r="H12" s="54">
        <v>2237128</v>
      </c>
    </row>
    <row r="13" spans="1:8" ht="35.25" customHeight="1">
      <c r="A13" s="70" t="s">
        <v>10</v>
      </c>
      <c r="B13" s="72" t="s">
        <v>18</v>
      </c>
      <c r="C13" s="65">
        <v>16550000</v>
      </c>
      <c r="D13" s="65">
        <v>8864624</v>
      </c>
      <c r="E13" s="65">
        <v>16298939</v>
      </c>
      <c r="F13" s="66">
        <f t="shared" si="1"/>
        <v>0.98483015105740179</v>
      </c>
      <c r="G13" s="66">
        <f t="shared" si="0"/>
        <v>1.2730368474431577</v>
      </c>
      <c r="H13" s="54">
        <v>12803195</v>
      </c>
    </row>
    <row r="14" spans="1:8" ht="18" customHeight="1">
      <c r="A14" s="70" t="s">
        <v>11</v>
      </c>
      <c r="B14" s="72" t="s">
        <v>19</v>
      </c>
      <c r="C14" s="65">
        <v>2800000</v>
      </c>
      <c r="D14" s="65">
        <v>659806</v>
      </c>
      <c r="E14" s="65">
        <v>1786724</v>
      </c>
      <c r="F14" s="66">
        <f t="shared" si="1"/>
        <v>0.63811571428571423</v>
      </c>
      <c r="G14" s="66">
        <f t="shared" si="0"/>
        <v>0.89313871532116973</v>
      </c>
      <c r="H14" s="54">
        <v>2000500</v>
      </c>
    </row>
    <row r="15" spans="1:8" ht="36" customHeight="1">
      <c r="A15" s="70" t="s">
        <v>12</v>
      </c>
      <c r="B15" s="72" t="s">
        <v>20</v>
      </c>
      <c r="C15" s="65">
        <v>616000</v>
      </c>
      <c r="D15" s="65">
        <v>51462</v>
      </c>
      <c r="E15" s="65">
        <v>231677</v>
      </c>
      <c r="F15" s="66">
        <f t="shared" si="1"/>
        <v>0.37609902597402595</v>
      </c>
      <c r="G15" s="66">
        <f t="shared" si="0"/>
        <v>0.77111284927357748</v>
      </c>
      <c r="H15" s="54">
        <v>300445</v>
      </c>
    </row>
    <row r="16" spans="1:8" ht="18" customHeight="1">
      <c r="A16" s="70" t="s">
        <v>21</v>
      </c>
      <c r="B16" s="72" t="s">
        <v>22</v>
      </c>
      <c r="C16" s="65">
        <f>177000+1500000</f>
        <v>1677000</v>
      </c>
      <c r="D16" s="65">
        <v>414266</v>
      </c>
      <c r="E16" s="65">
        <v>990393</v>
      </c>
      <c r="F16" s="66">
        <f>E16/C16</f>
        <v>0.59057423971377465</v>
      </c>
      <c r="G16" s="66">
        <f t="shared" si="0"/>
        <v>1.0354040864459797</v>
      </c>
      <c r="H16" s="54">
        <v>956528</v>
      </c>
    </row>
    <row r="17" spans="1:8" ht="18" customHeight="1">
      <c r="A17" s="71"/>
      <c r="B17" s="73" t="s">
        <v>23</v>
      </c>
      <c r="C17" s="67">
        <v>1500000</v>
      </c>
      <c r="D17" s="67">
        <v>362568</v>
      </c>
      <c r="E17" s="67">
        <v>904518</v>
      </c>
      <c r="F17" s="66">
        <f t="shared" si="1"/>
        <v>0.60301199999999999</v>
      </c>
      <c r="G17" s="66">
        <f t="shared" si="0"/>
        <v>1.0978465885505801</v>
      </c>
      <c r="H17" s="55">
        <v>823902</v>
      </c>
    </row>
    <row r="18" spans="1:8" ht="18" customHeight="1">
      <c r="A18" s="70" t="s">
        <v>24</v>
      </c>
      <c r="B18" s="72" t="s">
        <v>25</v>
      </c>
      <c r="C18" s="65">
        <f>SUM(C19:C23)</f>
        <v>50300000</v>
      </c>
      <c r="D18" s="65">
        <v>8452895</v>
      </c>
      <c r="E18" s="65">
        <v>14105808</v>
      </c>
      <c r="F18" s="66">
        <f t="shared" si="1"/>
        <v>0.28043355864811131</v>
      </c>
      <c r="G18" s="66">
        <f t="shared" si="0"/>
        <v>0.42184859765581051</v>
      </c>
      <c r="H18" s="54">
        <v>33438082</v>
      </c>
    </row>
    <row r="19" spans="1:8" ht="18" customHeight="1">
      <c r="A19" s="71" t="s">
        <v>26</v>
      </c>
      <c r="B19" s="73" t="s">
        <v>27</v>
      </c>
      <c r="C19" s="67">
        <v>0</v>
      </c>
      <c r="D19" s="67">
        <v>0</v>
      </c>
      <c r="E19" s="67">
        <v>0</v>
      </c>
      <c r="F19" s="63"/>
      <c r="G19" s="66"/>
      <c r="H19" s="55">
        <v>3</v>
      </c>
    </row>
    <row r="20" spans="1:8" ht="18" customHeight="1">
      <c r="A20" s="71" t="s">
        <v>26</v>
      </c>
      <c r="B20" s="73" t="s">
        <v>28</v>
      </c>
      <c r="C20" s="67">
        <v>100000</v>
      </c>
      <c r="D20" s="67">
        <v>18549</v>
      </c>
      <c r="E20" s="67">
        <v>25731</v>
      </c>
      <c r="F20" s="68">
        <f t="shared" si="1"/>
        <v>0.25730999999999998</v>
      </c>
      <c r="G20" s="68">
        <f t="shared" si="0"/>
        <v>0.89655052264808366</v>
      </c>
      <c r="H20" s="55">
        <v>28700</v>
      </c>
    </row>
    <row r="21" spans="1:8" ht="18" customHeight="1">
      <c r="A21" s="71" t="s">
        <v>26</v>
      </c>
      <c r="B21" s="73" t="s">
        <v>29</v>
      </c>
      <c r="C21" s="67">
        <v>3000000</v>
      </c>
      <c r="D21" s="67">
        <v>453554</v>
      </c>
      <c r="E21" s="67">
        <v>484943</v>
      </c>
      <c r="F21" s="68">
        <f t="shared" si="1"/>
        <v>0.16164766666666666</v>
      </c>
      <c r="G21" s="68">
        <f t="shared" si="0"/>
        <v>0.24558801187063839</v>
      </c>
      <c r="H21" s="55">
        <v>1974620</v>
      </c>
    </row>
    <row r="22" spans="1:8" ht="18" customHeight="1">
      <c r="A22" s="71" t="s">
        <v>26</v>
      </c>
      <c r="B22" s="73" t="s">
        <v>30</v>
      </c>
      <c r="C22" s="67">
        <v>47200000</v>
      </c>
      <c r="D22" s="67">
        <v>7980792</v>
      </c>
      <c r="E22" s="67">
        <v>13594986</v>
      </c>
      <c r="F22" s="68">
        <f t="shared" si="1"/>
        <v>0.28802936440677968</v>
      </c>
      <c r="G22" s="68">
        <f t="shared" si="0"/>
        <v>0.43249798623385649</v>
      </c>
      <c r="H22" s="55">
        <v>31433640</v>
      </c>
    </row>
    <row r="23" spans="1:8" ht="34.5" customHeight="1">
      <c r="A23" s="71" t="s">
        <v>26</v>
      </c>
      <c r="B23" s="73" t="s">
        <v>31</v>
      </c>
      <c r="C23" s="67">
        <v>0</v>
      </c>
      <c r="D23" s="67">
        <v>0</v>
      </c>
      <c r="E23" s="67">
        <v>148</v>
      </c>
      <c r="F23" s="63"/>
      <c r="G23" s="68">
        <f t="shared" si="0"/>
        <v>0.13237924865831843</v>
      </c>
      <c r="H23" s="55">
        <v>1118</v>
      </c>
    </row>
    <row r="24" spans="1:8" ht="52.5" customHeight="1">
      <c r="A24" s="70" t="s">
        <v>32</v>
      </c>
      <c r="B24" s="72" t="s">
        <v>33</v>
      </c>
      <c r="C24" s="65">
        <v>0</v>
      </c>
      <c r="D24" s="65">
        <v>0</v>
      </c>
      <c r="E24" s="65">
        <v>0</v>
      </c>
      <c r="F24" s="63"/>
      <c r="G24" s="66"/>
      <c r="H24" s="54">
        <v>0</v>
      </c>
    </row>
    <row r="25" spans="1:8" ht="18" customHeight="1">
      <c r="A25" s="70" t="s">
        <v>34</v>
      </c>
      <c r="B25" s="72" t="s">
        <v>35</v>
      </c>
      <c r="C25" s="65">
        <v>84000</v>
      </c>
      <c r="D25" s="65">
        <v>52385</v>
      </c>
      <c r="E25" s="65">
        <v>78905</v>
      </c>
      <c r="F25" s="66">
        <f t="shared" si="1"/>
        <v>0.93934523809523807</v>
      </c>
      <c r="G25" s="66">
        <f t="shared" si="0"/>
        <v>1.827181363467951</v>
      </c>
      <c r="H25" s="54">
        <v>43184</v>
      </c>
    </row>
    <row r="26" spans="1:8" ht="72.75" customHeight="1">
      <c r="A26" s="70" t="s">
        <v>36</v>
      </c>
      <c r="B26" s="72" t="s">
        <v>37</v>
      </c>
      <c r="C26" s="65">
        <v>52000</v>
      </c>
      <c r="D26" s="65">
        <v>63276</v>
      </c>
      <c r="E26" s="65">
        <v>105305</v>
      </c>
      <c r="F26" s="66">
        <f t="shared" si="1"/>
        <v>2.025096153846154</v>
      </c>
      <c r="G26" s="66">
        <f t="shared" si="0"/>
        <v>5.1848842934515016</v>
      </c>
      <c r="H26" s="54">
        <v>20310</v>
      </c>
    </row>
    <row r="27" spans="1:8" ht="28.5" customHeight="1">
      <c r="A27" s="70" t="s">
        <v>38</v>
      </c>
      <c r="B27" s="72" t="s">
        <v>39</v>
      </c>
      <c r="C27" s="65">
        <v>1000</v>
      </c>
      <c r="D27" s="65">
        <v>1366</v>
      </c>
      <c r="E27" s="65">
        <v>1366</v>
      </c>
      <c r="F27" s="66">
        <f t="shared" si="1"/>
        <v>1.3660000000000001</v>
      </c>
      <c r="G27" s="66">
        <f t="shared" si="0"/>
        <v>1.6184834123222749</v>
      </c>
      <c r="H27" s="54">
        <v>844</v>
      </c>
    </row>
    <row r="28" spans="1:8" ht="18" customHeight="1">
      <c r="A28" s="70" t="s">
        <v>40</v>
      </c>
      <c r="B28" s="72" t="s">
        <v>41</v>
      </c>
      <c r="C28" s="65">
        <v>800000</v>
      </c>
      <c r="D28" s="65">
        <v>335786</v>
      </c>
      <c r="E28" s="65">
        <v>548864</v>
      </c>
      <c r="F28" s="66">
        <f t="shared" si="1"/>
        <v>0.68608000000000002</v>
      </c>
      <c r="G28" s="66">
        <f t="shared" si="0"/>
        <v>0.94426590510270791</v>
      </c>
      <c r="H28" s="54">
        <v>581260</v>
      </c>
    </row>
    <row r="29" spans="1:8" ht="34.5" customHeight="1">
      <c r="A29" s="70" t="s">
        <v>42</v>
      </c>
      <c r="B29" s="72" t="s">
        <v>43</v>
      </c>
      <c r="C29" s="65">
        <v>185000</v>
      </c>
      <c r="D29" s="65">
        <v>53989</v>
      </c>
      <c r="E29" s="65">
        <v>68186</v>
      </c>
      <c r="F29" s="66">
        <f t="shared" si="1"/>
        <v>0.36857297297297298</v>
      </c>
      <c r="G29" s="66">
        <f t="shared" si="0"/>
        <v>0.51550616163907159</v>
      </c>
      <c r="H29" s="54">
        <v>132270</v>
      </c>
    </row>
    <row r="30" spans="1:8" ht="34.5" customHeight="1">
      <c r="A30" s="70" t="s">
        <v>44</v>
      </c>
      <c r="B30" s="72" t="s">
        <v>45</v>
      </c>
      <c r="C30" s="65">
        <f>+C31+C32</f>
        <v>8000</v>
      </c>
      <c r="D30" s="65">
        <v>-12657</v>
      </c>
      <c r="E30" s="65">
        <v>8356</v>
      </c>
      <c r="F30" s="66">
        <f>E30/C30</f>
        <v>1.0445</v>
      </c>
      <c r="G30" s="66">
        <f t="shared" si="0"/>
        <v>1.0099105632100556</v>
      </c>
      <c r="H30" s="54">
        <v>8274</v>
      </c>
    </row>
    <row r="31" spans="1:8" ht="34.5" customHeight="1">
      <c r="A31" s="71" t="s">
        <v>26</v>
      </c>
      <c r="B31" s="73" t="s">
        <v>46</v>
      </c>
      <c r="C31" s="67">
        <v>0</v>
      </c>
      <c r="D31" s="67">
        <v>-21000</v>
      </c>
      <c r="E31" s="67">
        <v>0</v>
      </c>
      <c r="F31" s="63"/>
      <c r="G31" s="66"/>
      <c r="H31" s="55">
        <v>0</v>
      </c>
    </row>
    <row r="32" spans="1:8" s="80" customFormat="1" ht="48.75" customHeight="1">
      <c r="A32" s="93" t="s">
        <v>26</v>
      </c>
      <c r="B32" s="94" t="s">
        <v>47</v>
      </c>
      <c r="C32" s="95">
        <v>8000</v>
      </c>
      <c r="D32" s="95">
        <v>8343</v>
      </c>
      <c r="E32" s="95">
        <v>8356</v>
      </c>
      <c r="F32" s="91">
        <f t="shared" si="1"/>
        <v>1.0445</v>
      </c>
      <c r="G32" s="96">
        <f t="shared" si="0"/>
        <v>1.0099105632100556</v>
      </c>
      <c r="H32" s="97">
        <v>8274</v>
      </c>
    </row>
    <row r="33" spans="1:8" ht="18" customHeight="1">
      <c r="A33" s="60" t="s">
        <v>48</v>
      </c>
      <c r="B33" s="61" t="s">
        <v>49</v>
      </c>
      <c r="C33" s="62">
        <v>0</v>
      </c>
      <c r="D33" s="62">
        <v>0</v>
      </c>
      <c r="E33" s="62">
        <v>0</v>
      </c>
      <c r="F33" s="63"/>
      <c r="G33" s="66"/>
      <c r="H33" s="53">
        <v>0</v>
      </c>
    </row>
    <row r="34" spans="1:8" ht="18" customHeight="1">
      <c r="A34" s="60" t="s">
        <v>50</v>
      </c>
      <c r="B34" s="61" t="s">
        <v>114</v>
      </c>
      <c r="C34" s="62">
        <v>6650000</v>
      </c>
      <c r="D34" s="62">
        <v>1924240</v>
      </c>
      <c r="E34" s="62">
        <v>3472413</v>
      </c>
      <c r="F34" s="63">
        <f>E34/C34</f>
        <v>0.5221673684210526</v>
      </c>
      <c r="G34" s="66">
        <f t="shared" si="0"/>
        <v>1.1098311288503875</v>
      </c>
      <c r="H34" s="53">
        <v>3128776</v>
      </c>
    </row>
    <row r="35" spans="1:8" s="80" customFormat="1" ht="18" customHeight="1">
      <c r="A35" s="88" t="s">
        <v>8</v>
      </c>
      <c r="B35" s="89" t="s">
        <v>51</v>
      </c>
      <c r="C35" s="90">
        <v>45600</v>
      </c>
      <c r="D35" s="90">
        <v>15485</v>
      </c>
      <c r="E35" s="90">
        <v>25829</v>
      </c>
      <c r="F35" s="91">
        <f t="shared" si="1"/>
        <v>0.56642543859649119</v>
      </c>
      <c r="G35" s="91">
        <f t="shared" si="0"/>
        <v>1.2451311222522174</v>
      </c>
      <c r="H35" s="92">
        <v>20744</v>
      </c>
    </row>
    <row r="36" spans="1:8" s="80" customFormat="1" ht="18" customHeight="1">
      <c r="A36" s="88" t="s">
        <v>9</v>
      </c>
      <c r="B36" s="89" t="s">
        <v>52</v>
      </c>
      <c r="C36" s="90">
        <v>634700</v>
      </c>
      <c r="D36" s="90">
        <v>222306</v>
      </c>
      <c r="E36" s="90">
        <v>358623</v>
      </c>
      <c r="F36" s="91">
        <f t="shared" si="1"/>
        <v>0.56502757208129828</v>
      </c>
      <c r="G36" s="91">
        <f t="shared" si="0"/>
        <v>1.1725990400083706</v>
      </c>
      <c r="H36" s="92">
        <v>305836</v>
      </c>
    </row>
    <row r="37" spans="1:8" s="80" customFormat="1" ht="18" customHeight="1">
      <c r="A37" s="88" t="s">
        <v>10</v>
      </c>
      <c r="B37" s="89" t="s">
        <v>53</v>
      </c>
      <c r="C37" s="90">
        <v>100</v>
      </c>
      <c r="D37" s="90">
        <v>30</v>
      </c>
      <c r="E37" s="90">
        <v>30</v>
      </c>
      <c r="F37" s="91">
        <f t="shared" si="1"/>
        <v>0.3</v>
      </c>
      <c r="G37" s="91">
        <f t="shared" si="0"/>
        <v>0.38961038961038963</v>
      </c>
      <c r="H37" s="92">
        <v>77</v>
      </c>
    </row>
    <row r="38" spans="1:8" s="80" customFormat="1" ht="18" customHeight="1">
      <c r="A38" s="88" t="s">
        <v>11</v>
      </c>
      <c r="B38" s="89" t="s">
        <v>54</v>
      </c>
      <c r="C38" s="90">
        <v>5956900</v>
      </c>
      <c r="D38" s="90">
        <v>1677441</v>
      </c>
      <c r="E38" s="90">
        <v>3059872</v>
      </c>
      <c r="F38" s="91">
        <f t="shared" si="1"/>
        <v>0.51366851886048115</v>
      </c>
      <c r="G38" s="91">
        <f t="shared" si="0"/>
        <v>1.0958410376687835</v>
      </c>
      <c r="H38" s="92">
        <v>2792259</v>
      </c>
    </row>
    <row r="39" spans="1:8" s="80" customFormat="1" ht="18" customHeight="1">
      <c r="A39" s="88" t="s">
        <v>12</v>
      </c>
      <c r="B39" s="89" t="s">
        <v>55</v>
      </c>
      <c r="C39" s="90">
        <v>0</v>
      </c>
      <c r="D39" s="90">
        <v>5365</v>
      </c>
      <c r="E39" s="90">
        <v>21356</v>
      </c>
      <c r="F39" s="91"/>
      <c r="G39" s="91">
        <f t="shared" si="0"/>
        <v>4.6436181778647532</v>
      </c>
      <c r="H39" s="92">
        <v>4599</v>
      </c>
    </row>
    <row r="40" spans="1:8" s="80" customFormat="1" ht="18" customHeight="1">
      <c r="A40" s="88" t="s">
        <v>21</v>
      </c>
      <c r="B40" s="89" t="s">
        <v>56</v>
      </c>
      <c r="C40" s="90">
        <v>7200</v>
      </c>
      <c r="D40" s="90">
        <v>2417</v>
      </c>
      <c r="E40" s="90">
        <v>4597</v>
      </c>
      <c r="F40" s="91">
        <f t="shared" si="1"/>
        <v>0.63847222222222222</v>
      </c>
      <c r="G40" s="91">
        <f t="shared" si="0"/>
        <v>1.4144615384615384</v>
      </c>
      <c r="H40" s="92">
        <v>3250</v>
      </c>
    </row>
    <row r="41" spans="1:8" s="80" customFormat="1" ht="18" customHeight="1">
      <c r="A41" s="88" t="s">
        <v>24</v>
      </c>
      <c r="B41" s="89" t="s">
        <v>57</v>
      </c>
      <c r="C41" s="90">
        <v>5500</v>
      </c>
      <c r="D41" s="90">
        <v>1197</v>
      </c>
      <c r="E41" s="90">
        <v>2105</v>
      </c>
      <c r="F41" s="91">
        <f t="shared" si="1"/>
        <v>0.38272727272727275</v>
      </c>
      <c r="G41" s="91">
        <f t="shared" si="0"/>
        <v>1.0462226640159045</v>
      </c>
      <c r="H41" s="92">
        <v>2012</v>
      </c>
    </row>
    <row r="42" spans="1:8" ht="18" customHeight="1">
      <c r="A42" s="60" t="s">
        <v>58</v>
      </c>
      <c r="B42" s="61" t="s">
        <v>59</v>
      </c>
      <c r="C42" s="62">
        <v>0</v>
      </c>
      <c r="D42" s="62">
        <v>0</v>
      </c>
      <c r="E42" s="62">
        <v>0</v>
      </c>
      <c r="F42" s="63"/>
      <c r="G42" s="63"/>
      <c r="H42" s="53">
        <v>1754</v>
      </c>
    </row>
    <row r="43" spans="1:8" ht="37.5" customHeight="1">
      <c r="A43" s="60" t="s">
        <v>7</v>
      </c>
      <c r="B43" s="61" t="s">
        <v>60</v>
      </c>
      <c r="C43" s="62">
        <f>SUM(C44:C46)</f>
        <v>0</v>
      </c>
      <c r="D43" s="62">
        <v>-2011324</v>
      </c>
      <c r="E43" s="62">
        <v>-3574234</v>
      </c>
      <c r="F43" s="63"/>
      <c r="G43" s="63">
        <f t="shared" si="0"/>
        <v>1.4227766291397741</v>
      </c>
      <c r="H43" s="53">
        <v>-2512154</v>
      </c>
    </row>
    <row r="44" spans="1:8" ht="18" customHeight="1">
      <c r="A44" s="70" t="s">
        <v>8</v>
      </c>
      <c r="B44" s="64" t="s">
        <v>61</v>
      </c>
      <c r="C44" s="65">
        <v>0</v>
      </c>
      <c r="D44" s="65">
        <v>-2011324</v>
      </c>
      <c r="E44" s="65">
        <v>-3574234</v>
      </c>
      <c r="F44" s="63"/>
      <c r="G44" s="66">
        <f t="shared" si="0"/>
        <v>1.4227766291397741</v>
      </c>
      <c r="H44" s="54">
        <v>-2512154</v>
      </c>
    </row>
    <row r="45" spans="1:8" ht="18" customHeight="1">
      <c r="A45" s="70" t="s">
        <v>9</v>
      </c>
      <c r="B45" s="64" t="s">
        <v>62</v>
      </c>
      <c r="C45" s="65">
        <v>0</v>
      </c>
      <c r="D45" s="65">
        <v>0</v>
      </c>
      <c r="E45" s="65">
        <v>0</v>
      </c>
      <c r="F45" s="63"/>
      <c r="G45" s="63"/>
      <c r="H45" s="54">
        <v>0</v>
      </c>
    </row>
    <row r="46" spans="1:8" ht="18" customHeight="1">
      <c r="A46" s="70" t="s">
        <v>10</v>
      </c>
      <c r="B46" s="64" t="s">
        <v>63</v>
      </c>
      <c r="C46" s="65">
        <v>0</v>
      </c>
      <c r="D46" s="65">
        <v>0</v>
      </c>
      <c r="E46" s="65">
        <v>0</v>
      </c>
      <c r="F46" s="63"/>
      <c r="G46" s="63"/>
      <c r="H46" s="54">
        <v>0</v>
      </c>
    </row>
    <row r="47" spans="1:8" ht="37.5" customHeight="1">
      <c r="A47" s="60" t="s">
        <v>64</v>
      </c>
      <c r="B47" s="61" t="s">
        <v>65</v>
      </c>
      <c r="C47" s="62">
        <f>SUM(C48:C50)</f>
        <v>69471750</v>
      </c>
      <c r="D47" s="62">
        <v>19189554</v>
      </c>
      <c r="E47" s="62">
        <v>35306599</v>
      </c>
      <c r="F47" s="63">
        <f t="shared" si="1"/>
        <v>0.50821519538517457</v>
      </c>
      <c r="G47" s="85">
        <v>0</v>
      </c>
      <c r="H47" s="53">
        <v>52618262</v>
      </c>
    </row>
    <row r="48" spans="1:8" ht="18" customHeight="1">
      <c r="A48" s="70" t="s">
        <v>8</v>
      </c>
      <c r="B48" s="64" t="s">
        <v>66</v>
      </c>
      <c r="C48" s="65">
        <v>2910650</v>
      </c>
      <c r="D48" s="65">
        <v>7388272</v>
      </c>
      <c r="E48" s="65">
        <v>13055602</v>
      </c>
      <c r="F48" s="66"/>
      <c r="G48" s="86">
        <v>0</v>
      </c>
      <c r="H48" s="54">
        <v>45965956</v>
      </c>
    </row>
    <row r="49" spans="1:8" ht="18" customHeight="1">
      <c r="A49" s="70" t="s">
        <v>9</v>
      </c>
      <c r="B49" s="64" t="s">
        <v>67</v>
      </c>
      <c r="C49" s="65"/>
      <c r="D49" s="65">
        <v>0</v>
      </c>
      <c r="E49" s="65">
        <v>0</v>
      </c>
      <c r="F49" s="66"/>
      <c r="G49" s="86">
        <v>0</v>
      </c>
      <c r="H49" s="54">
        <v>0</v>
      </c>
    </row>
    <row r="50" spans="1:8" ht="18" customHeight="1">
      <c r="A50" s="70" t="s">
        <v>10</v>
      </c>
      <c r="B50" s="64" t="s">
        <v>68</v>
      </c>
      <c r="C50" s="65">
        <v>66561100</v>
      </c>
      <c r="D50" s="65">
        <v>11801283</v>
      </c>
      <c r="E50" s="65">
        <v>22250997</v>
      </c>
      <c r="F50" s="66"/>
      <c r="G50" s="86">
        <v>0</v>
      </c>
      <c r="H50" s="54">
        <v>6652305</v>
      </c>
    </row>
    <row r="51" spans="1:8" ht="18" customHeight="1">
      <c r="A51" s="69"/>
      <c r="B51" s="69"/>
      <c r="C51" s="69"/>
      <c r="D51" s="69"/>
      <c r="E51" s="69"/>
      <c r="F51" s="87"/>
      <c r="G51" s="87"/>
    </row>
    <row r="52" spans="1:8" ht="18" customHeight="1">
      <c r="A52" s="98" t="s">
        <v>0</v>
      </c>
      <c r="B52" s="99"/>
      <c r="C52" s="99"/>
      <c r="D52" s="98" t="s">
        <v>0</v>
      </c>
      <c r="E52" s="99"/>
      <c r="F52" s="99"/>
      <c r="G52" s="99"/>
      <c r="H52" s="1"/>
    </row>
  </sheetData>
  <mergeCells count="9">
    <mergeCell ref="A52:C52"/>
    <mergeCell ref="D52:G52"/>
    <mergeCell ref="A1:E1"/>
    <mergeCell ref="A2:G2"/>
    <mergeCell ref="A5:G5"/>
    <mergeCell ref="D6:E6"/>
    <mergeCell ref="F6:G6"/>
    <mergeCell ref="F1:H1"/>
    <mergeCell ref="A3:G3"/>
  </mergeCells>
  <pageMargins left="0.39370078740157483" right="0.39370078740157483" top="0.78740157480314965" bottom="0.39370078740157483" header="0" footer="0"/>
  <pageSetup paperSize="9" scale="74" fitToHeight="0" orientation="portrait" r:id="rId1"/>
  <headerFooter alignWithMargins="0">
    <oddFooter>&amp;C&amp;"Arial,Regular"&amp;10&amp;P/&amp;N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topLeftCell="A3" workbookViewId="0">
      <selection activeCell="R23" sqref="R23"/>
    </sheetView>
  </sheetViews>
  <sheetFormatPr defaultColWidth="9.125" defaultRowHeight="18" customHeight="1"/>
  <cols>
    <col min="1" max="1" width="5.625" style="2" customWidth="1"/>
    <col min="2" max="2" width="37.125" style="2" customWidth="1"/>
    <col min="3" max="7" width="14.625" style="2" customWidth="1"/>
    <col min="8" max="8" width="14.25" style="18" hidden="1" customWidth="1"/>
    <col min="9" max="16384" width="9.125" style="2"/>
  </cols>
  <sheetData>
    <row r="1" spans="1:8" ht="18" customHeight="1">
      <c r="A1" s="103"/>
      <c r="B1" s="99"/>
      <c r="C1" s="99"/>
      <c r="D1" s="99"/>
      <c r="E1" s="99"/>
      <c r="F1" s="104" t="s">
        <v>141</v>
      </c>
      <c r="G1" s="104"/>
      <c r="H1" s="104"/>
    </row>
    <row r="2" spans="1:8" ht="18" customHeight="1">
      <c r="A2" s="105" t="s">
        <v>136</v>
      </c>
      <c r="B2" s="99"/>
      <c r="C2" s="99"/>
      <c r="D2" s="99"/>
      <c r="E2" s="99"/>
      <c r="F2" s="99"/>
      <c r="G2" s="99"/>
      <c r="H2" s="2"/>
    </row>
    <row r="3" spans="1:8" ht="18" customHeight="1">
      <c r="A3" s="112" t="str">
        <f>'B55'!A3:G3</f>
        <v>(Kèm theo Báo cáo số:       /TB-STC ngày      /7/2026 của Sở Tài chính Hưng Yên)</v>
      </c>
      <c r="B3" s="112"/>
      <c r="C3" s="112"/>
      <c r="D3" s="112"/>
      <c r="E3" s="112"/>
      <c r="F3" s="112"/>
      <c r="G3" s="112"/>
    </row>
    <row r="4" spans="1:8" s="47" customFormat="1" ht="18" customHeight="1"/>
    <row r="5" spans="1:8" ht="18" customHeight="1">
      <c r="A5" s="106" t="s">
        <v>69</v>
      </c>
      <c r="B5" s="107"/>
      <c r="C5" s="107"/>
      <c r="D5" s="107"/>
      <c r="E5" s="107"/>
      <c r="F5" s="107"/>
      <c r="G5" s="107"/>
      <c r="H5" s="2"/>
    </row>
    <row r="6" spans="1:8" ht="18" customHeight="1">
      <c r="A6" s="4" t="s">
        <v>0</v>
      </c>
      <c r="B6" s="4" t="s">
        <v>0</v>
      </c>
      <c r="C6" s="4" t="s">
        <v>0</v>
      </c>
      <c r="D6" s="102" t="s">
        <v>1</v>
      </c>
      <c r="E6" s="108"/>
      <c r="F6" s="109" t="s">
        <v>135</v>
      </c>
      <c r="G6" s="110"/>
      <c r="H6" s="2"/>
    </row>
    <row r="7" spans="1:8" ht="18" customHeight="1">
      <c r="A7" s="5" t="s">
        <v>2</v>
      </c>
      <c r="B7" s="5" t="s">
        <v>3</v>
      </c>
      <c r="C7" s="5" t="s">
        <v>4</v>
      </c>
      <c r="D7" s="6" t="s">
        <v>134</v>
      </c>
      <c r="E7" s="6" t="s">
        <v>71</v>
      </c>
      <c r="F7" s="6" t="s">
        <v>5</v>
      </c>
      <c r="G7" s="6" t="s">
        <v>70</v>
      </c>
      <c r="H7" s="19"/>
    </row>
    <row r="8" spans="1:8" ht="18" customHeight="1">
      <c r="A8" s="7" t="s">
        <v>6</v>
      </c>
      <c r="B8" s="7" t="s">
        <v>7</v>
      </c>
      <c r="C8" s="9" t="s">
        <v>8</v>
      </c>
      <c r="D8" s="9" t="s">
        <v>9</v>
      </c>
      <c r="E8" s="9" t="s">
        <v>10</v>
      </c>
      <c r="F8" s="9" t="s">
        <v>11</v>
      </c>
      <c r="G8" s="9" t="s">
        <v>12</v>
      </c>
      <c r="H8" s="22"/>
    </row>
    <row r="9" spans="1:8" ht="18" customHeight="1">
      <c r="A9" s="6"/>
      <c r="B9" s="10" t="s">
        <v>115</v>
      </c>
      <c r="C9" s="11">
        <f>+C10+C25</f>
        <v>79247568</v>
      </c>
      <c r="D9" s="11">
        <v>26280075</v>
      </c>
      <c r="E9" s="11">
        <v>55047345</v>
      </c>
      <c r="F9" s="17"/>
      <c r="G9" s="44">
        <f>E9/H9</f>
        <v>0.91090267064226604</v>
      </c>
      <c r="H9" s="20">
        <v>60431643</v>
      </c>
    </row>
    <row r="10" spans="1:8" ht="18" customHeight="1">
      <c r="A10" s="6" t="s">
        <v>6</v>
      </c>
      <c r="B10" s="10" t="s">
        <v>116</v>
      </c>
      <c r="C10" s="11">
        <f>+C11+C14+C15+C19+C20+C21+C22+C23+C24</f>
        <v>74763009</v>
      </c>
      <c r="D10" s="11">
        <v>20005377</v>
      </c>
      <c r="E10" s="11">
        <v>40520489</v>
      </c>
      <c r="F10" s="17"/>
      <c r="G10" s="44">
        <f t="shared" ref="G10:G24" si="0">E10/H10</f>
        <v>0.99816860933585783</v>
      </c>
      <c r="H10" s="20">
        <v>40594834</v>
      </c>
    </row>
    <row r="11" spans="1:8" ht="18" customHeight="1">
      <c r="A11" s="6" t="s">
        <v>14</v>
      </c>
      <c r="B11" s="10" t="s">
        <v>85</v>
      </c>
      <c r="C11" s="11">
        <v>42542000</v>
      </c>
      <c r="D11" s="11">
        <v>12790460</v>
      </c>
      <c r="E11" s="11">
        <v>27021817</v>
      </c>
      <c r="F11" s="17"/>
      <c r="G11" s="44">
        <f t="shared" si="0"/>
        <v>1.0426078460340757</v>
      </c>
      <c r="H11" s="20">
        <v>25917527</v>
      </c>
    </row>
    <row r="12" spans="1:8" ht="34.5" customHeight="1">
      <c r="A12" s="50" t="s">
        <v>8</v>
      </c>
      <c r="B12" s="12" t="s">
        <v>117</v>
      </c>
      <c r="C12" s="13">
        <v>0</v>
      </c>
      <c r="D12" s="13">
        <v>12503821</v>
      </c>
      <c r="E12" s="13">
        <v>26201454</v>
      </c>
      <c r="F12" s="17"/>
      <c r="G12" s="45">
        <f t="shared" si="0"/>
        <v>1.0356057056020156</v>
      </c>
      <c r="H12" s="21">
        <v>25300608</v>
      </c>
    </row>
    <row r="13" spans="1:8" ht="18" customHeight="1">
      <c r="A13" s="50" t="s">
        <v>9</v>
      </c>
      <c r="B13" s="12" t="s">
        <v>118</v>
      </c>
      <c r="C13" s="13">
        <v>0</v>
      </c>
      <c r="D13" s="13">
        <v>286639</v>
      </c>
      <c r="E13" s="13">
        <v>820363</v>
      </c>
      <c r="F13" s="17"/>
      <c r="G13" s="45">
        <f t="shared" si="0"/>
        <v>1.3297742491315716</v>
      </c>
      <c r="H13" s="21">
        <v>616919</v>
      </c>
    </row>
    <row r="14" spans="1:8" ht="18" customHeight="1">
      <c r="A14" s="6" t="s">
        <v>48</v>
      </c>
      <c r="B14" s="10" t="s">
        <v>87</v>
      </c>
      <c r="C14" s="11">
        <v>6200</v>
      </c>
      <c r="D14" s="11">
        <v>1639</v>
      </c>
      <c r="E14" s="11">
        <v>2200</v>
      </c>
      <c r="F14" s="17">
        <f>E14/C14</f>
        <v>0.35483870967741937</v>
      </c>
      <c r="G14" s="44">
        <f t="shared" si="0"/>
        <v>1.0684798445847499</v>
      </c>
      <c r="H14" s="20">
        <v>2059</v>
      </c>
    </row>
    <row r="15" spans="1:8" ht="18" customHeight="1">
      <c r="A15" s="6" t="s">
        <v>50</v>
      </c>
      <c r="B15" s="10" t="s">
        <v>86</v>
      </c>
      <c r="C15" s="11">
        <v>29067089</v>
      </c>
      <c r="D15" s="11">
        <v>7213188</v>
      </c>
      <c r="E15" s="11">
        <v>13495878</v>
      </c>
      <c r="F15" s="17">
        <f>E15/C15</f>
        <v>0.46430098314970586</v>
      </c>
      <c r="G15" s="44">
        <f t="shared" si="0"/>
        <v>0.91991914235713823</v>
      </c>
      <c r="H15" s="20">
        <v>14670722</v>
      </c>
    </row>
    <row r="16" spans="1:8" ht="18" customHeight="1">
      <c r="A16" s="14"/>
      <c r="B16" s="15" t="s">
        <v>119</v>
      </c>
      <c r="C16" s="16">
        <v>0</v>
      </c>
      <c r="D16" s="16">
        <v>0</v>
      </c>
      <c r="E16" s="16">
        <v>0</v>
      </c>
      <c r="F16" s="17"/>
      <c r="G16" s="44"/>
      <c r="H16" s="16">
        <v>0</v>
      </c>
    </row>
    <row r="17" spans="1:8" ht="18" customHeight="1">
      <c r="A17" s="14"/>
      <c r="B17" s="15" t="s">
        <v>120</v>
      </c>
      <c r="C17" s="16">
        <v>13292168</v>
      </c>
      <c r="D17" s="16">
        <v>2556603</v>
      </c>
      <c r="E17" s="16">
        <v>4706066</v>
      </c>
      <c r="F17" s="23"/>
      <c r="G17" s="46">
        <f t="shared" si="0"/>
        <v>0.84006830412830835</v>
      </c>
      <c r="H17" s="16">
        <v>5602004</v>
      </c>
    </row>
    <row r="18" spans="1:8" ht="35.25" customHeight="1">
      <c r="A18" s="14"/>
      <c r="B18" s="15" t="s">
        <v>121</v>
      </c>
      <c r="C18" s="16">
        <v>912300</v>
      </c>
      <c r="D18" s="16">
        <v>96431</v>
      </c>
      <c r="E18" s="16">
        <v>122738</v>
      </c>
      <c r="F18" s="23"/>
      <c r="G18" s="46">
        <f t="shared" si="0"/>
        <v>1.9607962170106716</v>
      </c>
      <c r="H18" s="16">
        <v>62596</v>
      </c>
    </row>
    <row r="19" spans="1:8" ht="18" customHeight="1">
      <c r="A19" s="6" t="s">
        <v>58</v>
      </c>
      <c r="B19" s="10" t="s">
        <v>89</v>
      </c>
      <c r="C19" s="11">
        <v>0</v>
      </c>
      <c r="D19" s="11">
        <v>0</v>
      </c>
      <c r="E19" s="11">
        <v>0</v>
      </c>
      <c r="F19" s="17"/>
      <c r="G19" s="44"/>
      <c r="H19" s="20">
        <v>0</v>
      </c>
    </row>
    <row r="20" spans="1:8" ht="18" customHeight="1">
      <c r="A20" s="6" t="s">
        <v>81</v>
      </c>
      <c r="B20" s="10" t="s">
        <v>88</v>
      </c>
      <c r="C20" s="11">
        <v>0</v>
      </c>
      <c r="D20" s="11">
        <v>0</v>
      </c>
      <c r="E20" s="11">
        <v>0</v>
      </c>
      <c r="F20" s="17"/>
      <c r="G20" s="44"/>
      <c r="H20" s="20">
        <v>0</v>
      </c>
    </row>
    <row r="21" spans="1:8" ht="18" customHeight="1">
      <c r="A21" s="6" t="s">
        <v>122</v>
      </c>
      <c r="B21" s="10" t="s">
        <v>90</v>
      </c>
      <c r="C21" s="11">
        <v>2450</v>
      </c>
      <c r="D21" s="11">
        <v>0</v>
      </c>
      <c r="E21" s="11">
        <v>0</v>
      </c>
      <c r="F21" s="17"/>
      <c r="G21" s="44"/>
      <c r="H21" s="20">
        <v>1000</v>
      </c>
    </row>
    <row r="22" spans="1:8" ht="18" customHeight="1">
      <c r="A22" s="6" t="s">
        <v>123</v>
      </c>
      <c r="B22" s="10" t="s">
        <v>124</v>
      </c>
      <c r="C22" s="11">
        <v>1869673</v>
      </c>
      <c r="D22" s="11">
        <v>0</v>
      </c>
      <c r="E22" s="11">
        <v>0</v>
      </c>
      <c r="F22" s="17"/>
      <c r="G22" s="44"/>
      <c r="H22" s="20">
        <v>0</v>
      </c>
    </row>
    <row r="23" spans="1:8" ht="36.75" customHeight="1">
      <c r="A23" s="6" t="s">
        <v>125</v>
      </c>
      <c r="B23" s="10" t="s">
        <v>126</v>
      </c>
      <c r="C23" s="11">
        <v>1275597</v>
      </c>
      <c r="D23" s="11">
        <v>0</v>
      </c>
      <c r="E23" s="11">
        <v>0</v>
      </c>
      <c r="F23" s="17"/>
      <c r="G23" s="44"/>
      <c r="H23" s="20">
        <v>0</v>
      </c>
    </row>
    <row r="24" spans="1:8" ht="18" customHeight="1">
      <c r="A24" s="6" t="s">
        <v>127</v>
      </c>
      <c r="B24" s="10" t="s">
        <v>92</v>
      </c>
      <c r="C24" s="11">
        <v>0</v>
      </c>
      <c r="D24" s="11">
        <v>91</v>
      </c>
      <c r="E24" s="11">
        <v>593</v>
      </c>
      <c r="F24" s="17"/>
      <c r="G24" s="44">
        <f t="shared" si="0"/>
        <v>0.1681792399319342</v>
      </c>
      <c r="H24" s="20">
        <v>3526</v>
      </c>
    </row>
    <row r="25" spans="1:8" ht="18" customHeight="1">
      <c r="A25" s="6" t="s">
        <v>7</v>
      </c>
      <c r="B25" s="10" t="s">
        <v>128</v>
      </c>
      <c r="C25" s="11">
        <f>+C26+C27+C28</f>
        <v>4484559</v>
      </c>
      <c r="D25" s="11">
        <v>0</v>
      </c>
      <c r="E25" s="11">
        <v>0</v>
      </c>
      <c r="F25" s="17"/>
      <c r="G25" s="44"/>
      <c r="H25" s="20">
        <v>0</v>
      </c>
    </row>
    <row r="26" spans="1:8" ht="38.25" customHeight="1">
      <c r="A26" s="50" t="s">
        <v>8</v>
      </c>
      <c r="B26" s="12" t="s">
        <v>129</v>
      </c>
      <c r="C26" s="13">
        <v>529700</v>
      </c>
      <c r="D26" s="13">
        <v>0</v>
      </c>
      <c r="E26" s="13">
        <v>0</v>
      </c>
      <c r="F26" s="17"/>
      <c r="G26" s="44"/>
      <c r="H26" s="21">
        <v>0</v>
      </c>
    </row>
    <row r="27" spans="1:8" ht="38.25" customHeight="1">
      <c r="A27" s="50" t="s">
        <v>9</v>
      </c>
      <c r="B27" s="12" t="s">
        <v>130</v>
      </c>
      <c r="C27" s="13">
        <v>3954859</v>
      </c>
      <c r="D27" s="13">
        <v>0</v>
      </c>
      <c r="E27" s="13">
        <v>0</v>
      </c>
      <c r="F27" s="17"/>
      <c r="G27" s="44"/>
      <c r="H27" s="21">
        <v>0</v>
      </c>
    </row>
    <row r="28" spans="1:8" ht="38.25" customHeight="1">
      <c r="A28" s="50" t="s">
        <v>10</v>
      </c>
      <c r="B28" s="12" t="s">
        <v>131</v>
      </c>
      <c r="C28" s="13">
        <v>0</v>
      </c>
      <c r="D28" s="13">
        <v>0</v>
      </c>
      <c r="E28" s="13">
        <v>0</v>
      </c>
      <c r="F28" s="17"/>
      <c r="G28" s="44"/>
      <c r="H28" s="21">
        <v>0</v>
      </c>
    </row>
  </sheetData>
  <mergeCells count="7">
    <mergeCell ref="A1:E1"/>
    <mergeCell ref="A2:G2"/>
    <mergeCell ref="A5:G5"/>
    <mergeCell ref="D6:E6"/>
    <mergeCell ref="F6:G6"/>
    <mergeCell ref="F1:H1"/>
    <mergeCell ref="A3:G3"/>
  </mergeCells>
  <pageMargins left="0.39370078740157483" right="0.39370078740157483" top="0.78740157480314965" bottom="0.39370078740157483" header="0" footer="0"/>
  <pageSetup paperSize="9" scale="75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F18" sqref="F18"/>
    </sheetView>
  </sheetViews>
  <sheetFormatPr defaultColWidth="9.125" defaultRowHeight="18.75"/>
  <cols>
    <col min="1" max="1" width="7.75" style="26" customWidth="1"/>
    <col min="2" max="2" width="29.125" style="26" customWidth="1"/>
    <col min="3" max="3" width="14.5" style="26" customWidth="1"/>
    <col min="4" max="4" width="11.125" style="26" customWidth="1"/>
    <col min="5" max="5" width="9.625" style="26" customWidth="1"/>
    <col min="6" max="8" width="13.125" style="26" customWidth="1"/>
    <col min="9" max="9" width="11.75" style="26" bestFit="1" customWidth="1"/>
    <col min="10" max="10" width="11.125" style="26" customWidth="1"/>
    <col min="11" max="11" width="23.75" style="26" bestFit="1" customWidth="1"/>
    <col min="12" max="16384" width="9.125" style="26"/>
  </cols>
  <sheetData>
    <row r="1" spans="1:11">
      <c r="A1" s="24"/>
      <c r="B1" s="24"/>
      <c r="C1" s="24"/>
      <c r="D1" s="24"/>
      <c r="E1" s="24"/>
      <c r="F1" s="25"/>
      <c r="G1" s="25"/>
      <c r="H1" s="25"/>
      <c r="I1" s="25"/>
      <c r="J1" s="115" t="s">
        <v>95</v>
      </c>
      <c r="K1" s="115"/>
    </row>
    <row r="2" spans="1:11" ht="45" customHeight="1">
      <c r="A2" s="116" t="s">
        <v>96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</row>
    <row r="3" spans="1:11">
      <c r="A3" s="117" t="str">
        <f>'56.1'!A3:G3</f>
        <v>(Kèm theo Báo cáo số:       /TB-STC ngày      /7/2026 của Sở Tài chính Hưng Yên)</v>
      </c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1:11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>
      <c r="A5" s="27"/>
      <c r="B5" s="28"/>
      <c r="C5" s="28"/>
      <c r="D5" s="28"/>
      <c r="E5" s="28"/>
      <c r="F5" s="28"/>
      <c r="G5" s="28"/>
      <c r="H5" s="28"/>
      <c r="I5" s="28"/>
      <c r="J5" s="28"/>
      <c r="K5" s="29" t="s">
        <v>97</v>
      </c>
    </row>
    <row r="6" spans="1:11" ht="63.75" customHeight="1">
      <c r="A6" s="118" t="s">
        <v>98</v>
      </c>
      <c r="B6" s="118" t="s">
        <v>99</v>
      </c>
      <c r="C6" s="118" t="s">
        <v>100</v>
      </c>
      <c r="D6" s="118"/>
      <c r="E6" s="118"/>
      <c r="F6" s="119" t="s">
        <v>101</v>
      </c>
      <c r="G6" s="120"/>
      <c r="H6" s="121"/>
      <c r="I6" s="122" t="s">
        <v>102</v>
      </c>
      <c r="J6" s="122"/>
      <c r="K6" s="122"/>
    </row>
    <row r="7" spans="1:11" ht="56.25">
      <c r="A7" s="118"/>
      <c r="B7" s="118"/>
      <c r="C7" s="30" t="s">
        <v>103</v>
      </c>
      <c r="D7" s="30" t="s">
        <v>104</v>
      </c>
      <c r="E7" s="31" t="s">
        <v>105</v>
      </c>
      <c r="F7" s="32" t="s">
        <v>106</v>
      </c>
      <c r="G7" s="32" t="s">
        <v>107</v>
      </c>
      <c r="H7" s="32" t="s">
        <v>105</v>
      </c>
      <c r="I7" s="31" t="s">
        <v>108</v>
      </c>
      <c r="J7" s="30" t="s">
        <v>104</v>
      </c>
      <c r="K7" s="31" t="s">
        <v>105</v>
      </c>
    </row>
    <row r="8" spans="1:11">
      <c r="A8" s="33" t="s">
        <v>6</v>
      </c>
      <c r="B8" s="33" t="s">
        <v>7</v>
      </c>
      <c r="C8" s="33">
        <v>1</v>
      </c>
      <c r="D8" s="33">
        <v>2</v>
      </c>
      <c r="E8" s="33" t="s">
        <v>109</v>
      </c>
      <c r="F8" s="33">
        <v>4</v>
      </c>
      <c r="G8" s="33">
        <v>5</v>
      </c>
      <c r="H8" s="33" t="s">
        <v>110</v>
      </c>
      <c r="I8" s="33">
        <v>7</v>
      </c>
      <c r="J8" s="33">
        <v>8</v>
      </c>
      <c r="K8" s="33" t="s">
        <v>111</v>
      </c>
    </row>
    <row r="9" spans="1:11" ht="21.75" customHeight="1">
      <c r="A9" s="34"/>
      <c r="B9" s="35" t="s">
        <v>112</v>
      </c>
      <c r="C9" s="74">
        <v>1869673</v>
      </c>
      <c r="D9" s="75"/>
      <c r="E9" s="75"/>
      <c r="F9" s="75">
        <v>0</v>
      </c>
      <c r="G9" s="75">
        <v>0</v>
      </c>
      <c r="H9" s="75">
        <v>0</v>
      </c>
      <c r="I9" s="74">
        <v>1307881.7429859999</v>
      </c>
      <c r="J9" s="75">
        <v>0</v>
      </c>
      <c r="K9" s="74">
        <v>1311844</v>
      </c>
    </row>
    <row r="10" spans="1:11">
      <c r="A10" s="36">
        <v>1</v>
      </c>
      <c r="B10" s="37" t="s">
        <v>85</v>
      </c>
      <c r="C10" s="38"/>
      <c r="D10" s="38"/>
      <c r="E10" s="38"/>
      <c r="F10" s="38"/>
      <c r="G10" s="38"/>
      <c r="H10" s="38"/>
      <c r="I10" s="38"/>
      <c r="J10" s="38"/>
      <c r="K10" s="39"/>
    </row>
    <row r="11" spans="1:11">
      <c r="A11" s="40">
        <v>2</v>
      </c>
      <c r="B11" s="41" t="s">
        <v>113</v>
      </c>
      <c r="C11" s="38"/>
      <c r="D11" s="38"/>
      <c r="E11" s="38"/>
      <c r="F11" s="38"/>
      <c r="G11" s="38"/>
      <c r="H11" s="38"/>
      <c r="I11" s="38"/>
      <c r="J11" s="38"/>
      <c r="K11" s="39"/>
    </row>
    <row r="12" spans="1:11">
      <c r="B12" s="42"/>
    </row>
    <row r="13" spans="1:11">
      <c r="B13" s="43"/>
    </row>
  </sheetData>
  <mergeCells count="8">
    <mergeCell ref="J1:K1"/>
    <mergeCell ref="A2:K2"/>
    <mergeCell ref="A3:K3"/>
    <mergeCell ref="A6:A7"/>
    <mergeCell ref="B6:B7"/>
    <mergeCell ref="C6:E6"/>
    <mergeCell ref="F6:H6"/>
    <mergeCell ref="I6:K6"/>
  </mergeCells>
  <pageMargins left="0.39370078740157483" right="0.39370078740157483" top="0.78740157480314965" bottom="0.39370078740157483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b54</vt:lpstr>
      <vt:lpstr>B55</vt:lpstr>
      <vt:lpstr>56.1</vt:lpstr>
      <vt:lpstr>56.2</vt:lpstr>
      <vt:lpstr>'56.1'!Print_Area</vt:lpstr>
      <vt:lpstr>'56.2'!Print_Area</vt:lpstr>
      <vt:lpstr>'b54'!Print_Area</vt:lpstr>
      <vt:lpstr>'B55'!Print_Area</vt:lpstr>
      <vt:lpstr>'b54'!Print_Titles</vt:lpstr>
      <vt:lpstr>'B55'!Print_Titles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Asus</cp:lastModifiedBy>
  <cp:lastPrinted>2026-07-10T08:00:14Z</cp:lastPrinted>
  <dcterms:created xsi:type="dcterms:W3CDTF">2026-04-10T02:22:55Z</dcterms:created>
  <dcterms:modified xsi:type="dcterms:W3CDTF">2026-07-16T01:06:58Z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